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R:\1_Rabel&amp;Partner\Projekte_R&amp;E\Land Stmk A 17_4197\2019_Regionalentwicklung\E_Arbeitspapiere und Berechnungen\"/>
    </mc:Choice>
  </mc:AlternateContent>
  <xr:revisionPtr revIDLastSave="0" documentId="13_ncr:1_{CCB4C337-864F-43E7-BBD5-E167B6B4D43D}" xr6:coauthVersionLast="47" xr6:coauthVersionMax="47" xr10:uidLastSave="{00000000-0000-0000-0000-000000000000}"/>
  <bookViews>
    <workbookView xWindow="36000" yWindow="3525" windowWidth="21600" windowHeight="11385" tabRatio="895" firstSheet="6" activeTab="67" xr2:uid="{00000000-000D-0000-FFFF-FFFF00000000}"/>
  </bookViews>
  <sheets>
    <sheet name="Leitfaden" sheetId="77" r:id="rId1"/>
    <sheet name="Auswertung =&gt;" sheetId="16" r:id="rId2"/>
    <sheet name="Übersicht Finanztabelle" sheetId="4" r:id="rId3"/>
    <sheet name="Finanztabelle" sheetId="9" r:id="rId4"/>
    <sheet name="Weitere Regionsprojekte" sheetId="78" state="hidden" r:id="rId5"/>
    <sheet name="Auszahlungen" sheetId="6" r:id="rId6"/>
    <sheet name="INPUT =&gt;" sheetId="15" r:id="rId7"/>
    <sheet name="Strat.Ziele_Projektträger_Förd." sheetId="25" r:id="rId8"/>
    <sheet name="Planung ind. Sachkosten" sheetId="18" r:id="rId9"/>
    <sheet name="Regionalmanagement Allgemein" sheetId="13" r:id="rId10"/>
    <sheet name="Leader" sheetId="19" r:id="rId11"/>
    <sheet name="Leader 1" sheetId="21" r:id="rId12"/>
    <sheet name="RJMD" sheetId="22" r:id="rId13"/>
    <sheet name="BBO" sheetId="23" r:id="rId14"/>
    <sheet name="weitere MGMT" sheetId="24" r:id="rId15"/>
    <sheet name="Regionalverband" sheetId="74" r:id="rId16"/>
    <sheet name="Projekte national=&gt;" sheetId="75" r:id="rId17"/>
    <sheet name="Projekt1" sheetId="8" r:id="rId18"/>
    <sheet name="Projekt2" sheetId="11" r:id="rId19"/>
    <sheet name="Projekt3" sheetId="31" r:id="rId20"/>
    <sheet name="Projekt4" sheetId="32" r:id="rId21"/>
    <sheet name="Projekt5" sheetId="33" r:id="rId22"/>
    <sheet name="Projekt6" sheetId="34" r:id="rId23"/>
    <sheet name="Projekt7" sheetId="35" r:id="rId24"/>
    <sheet name="Projekt8" sheetId="36" r:id="rId25"/>
    <sheet name="Projekt9" sheetId="37" r:id="rId26"/>
    <sheet name="Projekt10" sheetId="38" r:id="rId27"/>
    <sheet name="Projekt11" sheetId="39" r:id="rId28"/>
    <sheet name="Projekt12" sheetId="40" r:id="rId29"/>
    <sheet name="Projekt13" sheetId="41" r:id="rId30"/>
    <sheet name="Projekt14" sheetId="42" r:id="rId31"/>
    <sheet name="Projekt15" sheetId="43" r:id="rId32"/>
    <sheet name="Projekt16" sheetId="44" r:id="rId33"/>
    <sheet name="Projekt17" sheetId="45" r:id="rId34"/>
    <sheet name="Projekt18" sheetId="46" r:id="rId35"/>
    <sheet name="Projekt19" sheetId="47" r:id="rId36"/>
    <sheet name="Projekt20" sheetId="48" r:id="rId37"/>
    <sheet name="Projekt21" sheetId="49" r:id="rId38"/>
    <sheet name="Projekt22" sheetId="50" r:id="rId39"/>
    <sheet name="Projekt23" sheetId="51" r:id="rId40"/>
    <sheet name="Projekt24" sheetId="52" r:id="rId41"/>
    <sheet name="Projekt25" sheetId="53" r:id="rId42"/>
    <sheet name="Projekt26" sheetId="79" r:id="rId43"/>
    <sheet name="Projekt27" sheetId="87" r:id="rId44"/>
    <sheet name="Projekt28" sheetId="86" r:id="rId45"/>
    <sheet name="Projekt29" sheetId="85" r:id="rId46"/>
    <sheet name="Projekt30" sheetId="84" r:id="rId47"/>
    <sheet name="Projekt31" sheetId="83" r:id="rId48"/>
    <sheet name="Projekt32" sheetId="82" r:id="rId49"/>
    <sheet name="Projekt33" sheetId="81" r:id="rId50"/>
    <sheet name="Projekt34" sheetId="80" r:id="rId51"/>
    <sheet name="Projekt35" sheetId="88" r:id="rId52"/>
    <sheet name="Projekte EU=&gt;" sheetId="76" r:id="rId53"/>
    <sheet name="Projekt36" sheetId="54" r:id="rId54"/>
    <sheet name="Projekt37" sheetId="55" r:id="rId55"/>
    <sheet name="Projekt38" sheetId="56" r:id="rId56"/>
    <sheet name="Projekt39" sheetId="57" r:id="rId57"/>
    <sheet name="Projekt40" sheetId="58" r:id="rId58"/>
    <sheet name="Projekt41" sheetId="59" r:id="rId59"/>
    <sheet name="Projekt42" sheetId="60" r:id="rId60"/>
    <sheet name="Projekt43" sheetId="61" r:id="rId61"/>
    <sheet name="Projekt44" sheetId="62" r:id="rId62"/>
    <sheet name="Projekt45" sheetId="63" r:id="rId63"/>
    <sheet name="Projekt46" sheetId="64" r:id="rId64"/>
    <sheet name="Projekt47" sheetId="65" r:id="rId65"/>
    <sheet name="Projekt48" sheetId="66" r:id="rId66"/>
    <sheet name="Projekt49" sheetId="67" r:id="rId67"/>
    <sheet name="Projekt50" sheetId="68" r:id="rId68"/>
    <sheet name="Listen" sheetId="14" state="hidden" r:id="rId69"/>
  </sheets>
  <definedNames>
    <definedName name="_xlnm._FilterDatabase" localSheetId="15" hidden="1">Regionalverband!$C$8:$F$8</definedName>
    <definedName name="CIQWBGuid" hidden="1">"843bdf05-5b53-4108-9646-202966034262"</definedName>
    <definedName name="_xlnm.Print_Area" localSheetId="5">Auszahlungen!$A$1:$W$211</definedName>
    <definedName name="_xlnm.Print_Area" localSheetId="13">BBO!$A$1:$J$46</definedName>
    <definedName name="_xlnm.Print_Area" localSheetId="3">Finanztabelle!$A$1:$X$76</definedName>
    <definedName name="_xlnm.Print_Area" localSheetId="10">Leader!$A$1:$L$46</definedName>
    <definedName name="_xlnm.Print_Area" localSheetId="11">'Leader 1'!$A$1:$L$46</definedName>
    <definedName name="_xlnm.Print_Area" localSheetId="0">Leitfaden!$A$1:$F$23</definedName>
    <definedName name="_xlnm.Print_Area" localSheetId="8">'Planung ind. Sachkosten'!$A$1:$K$113</definedName>
    <definedName name="_xlnm.Print_Area" localSheetId="17">Projekt1!$A$2:$L$47</definedName>
    <definedName name="_xlnm.Print_Area" localSheetId="26">Projekt10!$A$1:$L$47</definedName>
    <definedName name="_xlnm.Print_Area" localSheetId="27">Projekt11!$A$1:$L$47</definedName>
    <definedName name="_xlnm.Print_Area" localSheetId="28">Projekt12!$A$1:$L$47</definedName>
    <definedName name="_xlnm.Print_Area" localSheetId="29">Projekt13!$A$1:$L$47</definedName>
    <definedName name="_xlnm.Print_Area" localSheetId="30">Projekt14!$A$1:$L$47</definedName>
    <definedName name="_xlnm.Print_Area" localSheetId="31">Projekt15!$A$1:$L$47</definedName>
    <definedName name="_xlnm.Print_Area" localSheetId="32">Projekt16!$A$1:$L$47</definedName>
    <definedName name="_xlnm.Print_Area" localSheetId="33">Projekt17!$A$1:$L$47</definedName>
    <definedName name="_xlnm.Print_Area" localSheetId="34">Projekt18!$A$1:$L$47</definedName>
    <definedName name="_xlnm.Print_Area" localSheetId="35">Projekt19!$A$1:$L$47</definedName>
    <definedName name="_xlnm.Print_Area" localSheetId="18">Projekt2!$A$2:$L$47</definedName>
    <definedName name="_xlnm.Print_Area" localSheetId="36">Projekt20!$A$1:$L$47</definedName>
    <definedName name="_xlnm.Print_Area" localSheetId="37">Projekt21!$A$1:$L$47</definedName>
    <definedName name="_xlnm.Print_Area" localSheetId="38">Projekt22!$A$1:$L$47</definedName>
    <definedName name="_xlnm.Print_Area" localSheetId="39">Projekt23!$A$1:$L$47</definedName>
    <definedName name="_xlnm.Print_Area" localSheetId="40">Projekt24!$A$1:$L$47</definedName>
    <definedName name="_xlnm.Print_Area" localSheetId="41">Projekt25!$A$1:$L$47</definedName>
    <definedName name="_xlnm.Print_Area" localSheetId="42">Projekt26!$A$1:$L$47</definedName>
    <definedName name="_xlnm.Print_Area" localSheetId="43">Projekt27!$A$1:$L$47</definedName>
    <definedName name="_xlnm.Print_Area" localSheetId="44">Projekt28!$A$1:$L$47</definedName>
    <definedName name="_xlnm.Print_Area" localSheetId="45">Projekt29!$A$1:$L$47</definedName>
    <definedName name="_xlnm.Print_Area" localSheetId="19">Projekt3!$A$1:$L$47</definedName>
    <definedName name="_xlnm.Print_Area" localSheetId="46">Projekt30!$A$1:$L$47</definedName>
    <definedName name="_xlnm.Print_Area" localSheetId="47">Projekt31!$A$1:$L$47</definedName>
    <definedName name="_xlnm.Print_Area" localSheetId="48">Projekt32!$A$1:$L$47</definedName>
    <definedName name="_xlnm.Print_Area" localSheetId="49">Projekt33!$A$1:$L$47</definedName>
    <definedName name="_xlnm.Print_Area" localSheetId="50">Projekt34!$A$1:$L$47</definedName>
    <definedName name="_xlnm.Print_Area" localSheetId="51">Projekt35!$A$1:$L$47</definedName>
    <definedName name="_xlnm.Print_Area" localSheetId="53">Projekt36!$A$1:$K$75</definedName>
    <definedName name="_xlnm.Print_Area" localSheetId="54">Projekt37!$A$1:$K$75</definedName>
    <definedName name="_xlnm.Print_Area" localSheetId="55">Projekt38!$A$1:$K$75</definedName>
    <definedName name="_xlnm.Print_Area" localSheetId="56">Projekt39!$A$1:$K$75</definedName>
    <definedName name="_xlnm.Print_Area" localSheetId="20">Projekt4!$A$1:$L$47</definedName>
    <definedName name="_xlnm.Print_Area" localSheetId="57">Projekt40!$A$1:$K$75</definedName>
    <definedName name="_xlnm.Print_Area" localSheetId="58">Projekt41!$A$1:$K$75</definedName>
    <definedName name="_xlnm.Print_Area" localSheetId="59">Projekt42!$A$1:$K$75</definedName>
    <definedName name="_xlnm.Print_Area" localSheetId="60">Projekt43!$A$1:$K$75</definedName>
    <definedName name="_xlnm.Print_Area" localSheetId="61">Projekt44!$A$1:$K$75</definedName>
    <definedName name="_xlnm.Print_Area" localSheetId="62">Projekt45!$A$1:$K$75</definedName>
    <definedName name="_xlnm.Print_Area" localSheetId="63">Projekt46!$A$1:$K$75</definedName>
    <definedName name="_xlnm.Print_Area" localSheetId="64">Projekt47!$A$1:$K$75</definedName>
    <definedName name="_xlnm.Print_Area" localSheetId="65">Projekt48!$A$1:$K$75</definedName>
    <definedName name="_xlnm.Print_Area" localSheetId="66">Projekt49!$A$1:$K$75</definedName>
    <definedName name="_xlnm.Print_Area" localSheetId="21">Projekt5!$A$1:$L$47</definedName>
    <definedName name="_xlnm.Print_Area" localSheetId="67">Projekt50!$A$1:$K$75</definedName>
    <definedName name="_xlnm.Print_Area" localSheetId="22">Projekt6!$A$2:$L$47</definedName>
    <definedName name="_xlnm.Print_Area" localSheetId="23">Projekt7!$A$1:$L$47</definedName>
    <definedName name="_xlnm.Print_Area" localSheetId="24">Projekt8!$A$1:$L$47</definedName>
    <definedName name="_xlnm.Print_Area" localSheetId="25">Projekt9!$A$1:$L$47</definedName>
    <definedName name="_xlnm.Print_Area" localSheetId="9">'Regionalmanagement Allgemein'!$A$1:$J$52</definedName>
    <definedName name="_xlnm.Print_Area" localSheetId="15">Regionalverband!$A$1:$J$45</definedName>
    <definedName name="_xlnm.Print_Area" localSheetId="12">RJMD!$A$1:$J$46</definedName>
    <definedName name="_xlnm.Print_Area" localSheetId="7">'Strat.Ziele_Projektträger_Förd.'!$A$1:$K$36</definedName>
    <definedName name="_xlnm.Print_Area" localSheetId="2">'Übersicht Finanztabelle'!$A$1:$M$81</definedName>
    <definedName name="_xlnm.Print_Area" localSheetId="14">'weitere MGMT'!$A$1:$L$46</definedName>
    <definedName name="_xlnm.Print_Area" localSheetId="4">'Weitere Regionsprojekte'!$A$1:$J$47</definedName>
    <definedName name="_xlnm.Print_Titles" localSheetId="5">Auszahlungen!$2:$15</definedName>
    <definedName name="_xlnm.Print_Titles" localSheetId="13">BBO!$A:$C</definedName>
    <definedName name="_xlnm.Print_Titles" localSheetId="3">Finanztabelle!$2:$14</definedName>
    <definedName name="_xlnm.Print_Titles" localSheetId="10">Leader!$A:$C</definedName>
    <definedName name="_xlnm.Print_Titles" localSheetId="11">'Leader 1'!$A:$C</definedName>
    <definedName name="_xlnm.Print_Titles" localSheetId="17">Projekt1!$A:$C</definedName>
    <definedName name="_xlnm.Print_Titles" localSheetId="26">Projekt10!$A:$C</definedName>
    <definedName name="_xlnm.Print_Titles" localSheetId="27">Projekt11!$A:$C</definedName>
    <definedName name="_xlnm.Print_Titles" localSheetId="28">Projekt12!$A:$C</definedName>
    <definedName name="_xlnm.Print_Titles" localSheetId="29">Projekt13!$A:$C</definedName>
    <definedName name="_xlnm.Print_Titles" localSheetId="30">Projekt14!$A:$C</definedName>
    <definedName name="_xlnm.Print_Titles" localSheetId="31">Projekt15!$A:$C</definedName>
    <definedName name="_xlnm.Print_Titles" localSheetId="32">Projekt16!$A:$C</definedName>
    <definedName name="_xlnm.Print_Titles" localSheetId="33">Projekt17!$A:$C</definedName>
    <definedName name="_xlnm.Print_Titles" localSheetId="34">Projekt18!$A:$C</definedName>
    <definedName name="_xlnm.Print_Titles" localSheetId="35">Projekt19!$A:$C</definedName>
    <definedName name="_xlnm.Print_Titles" localSheetId="18">Projekt2!$A:$C</definedName>
    <definedName name="_xlnm.Print_Titles" localSheetId="36">Projekt20!$A:$C</definedName>
    <definedName name="_xlnm.Print_Titles" localSheetId="37">Projekt21!$A:$C</definedName>
    <definedName name="_xlnm.Print_Titles" localSheetId="38">Projekt22!$A:$C</definedName>
    <definedName name="_xlnm.Print_Titles" localSheetId="39">Projekt23!$A:$C</definedName>
    <definedName name="_xlnm.Print_Titles" localSheetId="40">Projekt24!$A:$C</definedName>
    <definedName name="_xlnm.Print_Titles" localSheetId="41">Projekt25!$A:$C</definedName>
    <definedName name="_xlnm.Print_Titles" localSheetId="42">Projekt26!$A:$C</definedName>
    <definedName name="_xlnm.Print_Titles" localSheetId="43">Projekt27!$A:$C</definedName>
    <definedName name="_xlnm.Print_Titles" localSheetId="44">Projekt28!$A:$C</definedName>
    <definedName name="_xlnm.Print_Titles" localSheetId="45">Projekt29!$A:$C</definedName>
    <definedName name="_xlnm.Print_Titles" localSheetId="19">Projekt3!$A:$C</definedName>
    <definedName name="_xlnm.Print_Titles" localSheetId="46">Projekt30!$A:$C</definedName>
    <definedName name="_xlnm.Print_Titles" localSheetId="47">Projekt31!$A:$C</definedName>
    <definedName name="_xlnm.Print_Titles" localSheetId="48">Projekt32!$A:$C</definedName>
    <definedName name="_xlnm.Print_Titles" localSheetId="49">Projekt33!$A:$C</definedName>
    <definedName name="_xlnm.Print_Titles" localSheetId="50">Projekt34!$A:$C</definedName>
    <definedName name="_xlnm.Print_Titles" localSheetId="51">Projekt35!$A:$C</definedName>
    <definedName name="_xlnm.Print_Titles" localSheetId="53">Projekt36!$A:$C</definedName>
    <definedName name="_xlnm.Print_Titles" localSheetId="54">Projekt37!$A:$C</definedName>
    <definedName name="_xlnm.Print_Titles" localSheetId="55">Projekt38!$A:$C</definedName>
    <definedName name="_xlnm.Print_Titles" localSheetId="56">Projekt39!$A:$C</definedName>
    <definedName name="_xlnm.Print_Titles" localSheetId="20">Projekt4!$A:$C</definedName>
    <definedName name="_xlnm.Print_Titles" localSheetId="21">Projekt5!$A:$C</definedName>
    <definedName name="_xlnm.Print_Titles" localSheetId="22">Projekt6!$A:$C</definedName>
    <definedName name="_xlnm.Print_Titles" localSheetId="23">Projekt7!$A:$C</definedName>
    <definedName name="_xlnm.Print_Titles" localSheetId="24">Projekt8!$A:$C</definedName>
    <definedName name="_xlnm.Print_Titles" localSheetId="25">Projekt9!$A:$C</definedName>
    <definedName name="_xlnm.Print_Titles" localSheetId="9">'Regionalmanagement Allgemein'!$B:$C</definedName>
    <definedName name="_xlnm.Print_Titles" localSheetId="12">RJMD!$A:$C</definedName>
    <definedName name="_xlnm.Print_Titles" localSheetId="14">'weitere MGMT'!$A:$C</definedName>
    <definedName name="_xlnm.Print_Titles" localSheetId="4">'Weitere Regionsprojekte'!$2:$5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"11/14/2019 16:02:33"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7" i="68" l="1"/>
  <c r="G67" i="68"/>
  <c r="F67" i="68"/>
  <c r="H54" i="68"/>
  <c r="H70" i="68" s="1"/>
  <c r="G54" i="68"/>
  <c r="G70" i="68" s="1"/>
  <c r="F54" i="68"/>
  <c r="F70" i="68" s="1"/>
  <c r="H49" i="68"/>
  <c r="G49" i="68"/>
  <c r="F49" i="68"/>
  <c r="H36" i="68"/>
  <c r="H38" i="68" s="1"/>
  <c r="G36" i="68"/>
  <c r="G38" i="68" s="1"/>
  <c r="F36" i="68"/>
  <c r="F38" i="68" s="1"/>
  <c r="H25" i="68"/>
  <c r="H50" i="68" s="1"/>
  <c r="H74" i="68" s="1"/>
  <c r="G25" i="68"/>
  <c r="G50" i="68" s="1"/>
  <c r="G74" i="68" s="1"/>
  <c r="F25" i="68"/>
  <c r="F50" i="68" s="1"/>
  <c r="F74" i="68" s="1"/>
  <c r="H67" i="67"/>
  <c r="G67" i="67"/>
  <c r="F67" i="67"/>
  <c r="H54" i="67"/>
  <c r="H70" i="67" s="1"/>
  <c r="G54" i="67"/>
  <c r="G70" i="67" s="1"/>
  <c r="F54" i="67"/>
  <c r="F70" i="67" s="1"/>
  <c r="H49" i="67"/>
  <c r="G49" i="67"/>
  <c r="F49" i="67"/>
  <c r="H36" i="67"/>
  <c r="H38" i="67" s="1"/>
  <c r="G36" i="67"/>
  <c r="G38" i="67" s="1"/>
  <c r="F36" i="67"/>
  <c r="F38" i="67" s="1"/>
  <c r="H25" i="67"/>
  <c r="H50" i="67" s="1"/>
  <c r="H74" i="67" s="1"/>
  <c r="G25" i="67"/>
  <c r="G50" i="67" s="1"/>
  <c r="G74" i="67" s="1"/>
  <c r="F25" i="67"/>
  <c r="F50" i="67" s="1"/>
  <c r="F74" i="67" s="1"/>
  <c r="H12" i="67"/>
  <c r="H13" i="67" s="1"/>
  <c r="G12" i="67"/>
  <c r="G13" i="67" s="1"/>
  <c r="F12" i="67"/>
  <c r="F13" i="67" s="1"/>
  <c r="H67" i="66"/>
  <c r="G67" i="66"/>
  <c r="F67" i="66"/>
  <c r="H54" i="66"/>
  <c r="H70" i="66" s="1"/>
  <c r="G54" i="66"/>
  <c r="G70" i="66" s="1"/>
  <c r="F54" i="66"/>
  <c r="F70" i="66" s="1"/>
  <c r="H49" i="66"/>
  <c r="G49" i="66"/>
  <c r="F49" i="66"/>
  <c r="H36" i="66"/>
  <c r="H38" i="66" s="1"/>
  <c r="G36" i="66"/>
  <c r="G38" i="66" s="1"/>
  <c r="F36" i="66"/>
  <c r="F38" i="66" s="1"/>
  <c r="H25" i="66"/>
  <c r="H50" i="66" s="1"/>
  <c r="H74" i="66" s="1"/>
  <c r="G25" i="66"/>
  <c r="G50" i="66" s="1"/>
  <c r="G74" i="66" s="1"/>
  <c r="F25" i="66"/>
  <c r="F50" i="66" s="1"/>
  <c r="F74" i="66" s="1"/>
  <c r="H12" i="66"/>
  <c r="H13" i="66" s="1"/>
  <c r="G12" i="66"/>
  <c r="G13" i="66" s="1"/>
  <c r="F12" i="66"/>
  <c r="F13" i="66" s="1"/>
  <c r="H67" i="65"/>
  <c r="G67" i="65"/>
  <c r="F67" i="65"/>
  <c r="H54" i="65"/>
  <c r="H70" i="65" s="1"/>
  <c r="G54" i="65"/>
  <c r="G70" i="65" s="1"/>
  <c r="F54" i="65"/>
  <c r="F70" i="65" s="1"/>
  <c r="H49" i="65"/>
  <c r="G49" i="65"/>
  <c r="F49" i="65"/>
  <c r="H36" i="65"/>
  <c r="H38" i="65" s="1"/>
  <c r="G36" i="65"/>
  <c r="G38" i="65" s="1"/>
  <c r="F36" i="65"/>
  <c r="F38" i="65" s="1"/>
  <c r="H25" i="65"/>
  <c r="H50" i="65" s="1"/>
  <c r="H74" i="65" s="1"/>
  <c r="G25" i="65"/>
  <c r="G50" i="65" s="1"/>
  <c r="G74" i="65" s="1"/>
  <c r="F25" i="65"/>
  <c r="F50" i="65" s="1"/>
  <c r="F74" i="65" s="1"/>
  <c r="H12" i="65"/>
  <c r="H13" i="65" s="1"/>
  <c r="G12" i="65"/>
  <c r="G13" i="65" s="1"/>
  <c r="F12" i="65"/>
  <c r="F13" i="65" s="1"/>
  <c r="H67" i="64"/>
  <c r="G67" i="64"/>
  <c r="F67" i="64"/>
  <c r="H54" i="64"/>
  <c r="H70" i="64" s="1"/>
  <c r="G54" i="64"/>
  <c r="G70" i="64" s="1"/>
  <c r="F54" i="64"/>
  <c r="F70" i="64" s="1"/>
  <c r="H49" i="64"/>
  <c r="G49" i="64"/>
  <c r="F49" i="64"/>
  <c r="H36" i="64"/>
  <c r="H38" i="64" s="1"/>
  <c r="G36" i="64"/>
  <c r="G38" i="64" s="1"/>
  <c r="F36" i="64"/>
  <c r="F38" i="64" s="1"/>
  <c r="H25" i="64"/>
  <c r="H50" i="64" s="1"/>
  <c r="H74" i="64" s="1"/>
  <c r="G25" i="64"/>
  <c r="G50" i="64" s="1"/>
  <c r="G74" i="64" s="1"/>
  <c r="F25" i="64"/>
  <c r="F50" i="64" s="1"/>
  <c r="F74" i="64" s="1"/>
  <c r="H12" i="64"/>
  <c r="H13" i="64" s="1"/>
  <c r="G12" i="64"/>
  <c r="G13" i="64" s="1"/>
  <c r="F12" i="64"/>
  <c r="F13" i="64" s="1"/>
  <c r="H67" i="63"/>
  <c r="G67" i="63"/>
  <c r="F67" i="63"/>
  <c r="H54" i="63"/>
  <c r="H70" i="63" s="1"/>
  <c r="G54" i="63"/>
  <c r="G70" i="63" s="1"/>
  <c r="F54" i="63"/>
  <c r="F70" i="63" s="1"/>
  <c r="H49" i="63"/>
  <c r="G49" i="63"/>
  <c r="F49" i="63"/>
  <c r="H36" i="63"/>
  <c r="H38" i="63" s="1"/>
  <c r="G36" i="63"/>
  <c r="G38" i="63" s="1"/>
  <c r="F36" i="63"/>
  <c r="F38" i="63" s="1"/>
  <c r="H25" i="63"/>
  <c r="H50" i="63" s="1"/>
  <c r="H74" i="63" s="1"/>
  <c r="G25" i="63"/>
  <c r="G50" i="63" s="1"/>
  <c r="G74" i="63" s="1"/>
  <c r="F25" i="63"/>
  <c r="F50" i="63" s="1"/>
  <c r="F74" i="63" s="1"/>
  <c r="H12" i="63"/>
  <c r="H13" i="63" s="1"/>
  <c r="G12" i="63"/>
  <c r="G13" i="63" s="1"/>
  <c r="F12" i="63"/>
  <c r="F13" i="63" s="1"/>
  <c r="H67" i="62"/>
  <c r="G67" i="62"/>
  <c r="F67" i="62"/>
  <c r="H54" i="62"/>
  <c r="H70" i="62" s="1"/>
  <c r="G54" i="62"/>
  <c r="G70" i="62" s="1"/>
  <c r="F54" i="62"/>
  <c r="F70" i="62" s="1"/>
  <c r="H49" i="62"/>
  <c r="G49" i="62"/>
  <c r="F49" i="62"/>
  <c r="H36" i="62"/>
  <c r="H38" i="62" s="1"/>
  <c r="G36" i="62"/>
  <c r="G38" i="62" s="1"/>
  <c r="F36" i="62"/>
  <c r="F38" i="62" s="1"/>
  <c r="H25" i="62"/>
  <c r="H50" i="62" s="1"/>
  <c r="H74" i="62" s="1"/>
  <c r="G25" i="62"/>
  <c r="G50" i="62" s="1"/>
  <c r="G74" i="62" s="1"/>
  <c r="F25" i="62"/>
  <c r="F50" i="62" s="1"/>
  <c r="F74" i="62" s="1"/>
  <c r="H12" i="62"/>
  <c r="H13" i="62" s="1"/>
  <c r="G12" i="62"/>
  <c r="G13" i="62" s="1"/>
  <c r="F12" i="62"/>
  <c r="F13" i="62" s="1"/>
  <c r="H67" i="61"/>
  <c r="G67" i="61"/>
  <c r="F67" i="61"/>
  <c r="H54" i="61"/>
  <c r="H70" i="61" s="1"/>
  <c r="G54" i="61"/>
  <c r="G70" i="61" s="1"/>
  <c r="F54" i="61"/>
  <c r="F70" i="61" s="1"/>
  <c r="H49" i="61"/>
  <c r="G49" i="61"/>
  <c r="F49" i="61"/>
  <c r="H36" i="61"/>
  <c r="H38" i="61" s="1"/>
  <c r="G36" i="61"/>
  <c r="G38" i="61" s="1"/>
  <c r="F36" i="61"/>
  <c r="F38" i="61" s="1"/>
  <c r="H25" i="61"/>
  <c r="H50" i="61" s="1"/>
  <c r="H74" i="61" s="1"/>
  <c r="G25" i="61"/>
  <c r="G50" i="61" s="1"/>
  <c r="G74" i="61" s="1"/>
  <c r="F25" i="61"/>
  <c r="F50" i="61" s="1"/>
  <c r="F74" i="61" s="1"/>
  <c r="H12" i="61"/>
  <c r="H13" i="61" s="1"/>
  <c r="G12" i="61"/>
  <c r="G13" i="61" s="1"/>
  <c r="F12" i="61"/>
  <c r="F13" i="61" s="1"/>
  <c r="H67" i="60"/>
  <c r="G67" i="60"/>
  <c r="F67" i="60"/>
  <c r="H54" i="60"/>
  <c r="H70" i="60" s="1"/>
  <c r="G54" i="60"/>
  <c r="G70" i="60" s="1"/>
  <c r="F54" i="60"/>
  <c r="F70" i="60" s="1"/>
  <c r="H49" i="60"/>
  <c r="G49" i="60"/>
  <c r="F49" i="60"/>
  <c r="H36" i="60"/>
  <c r="H38" i="60" s="1"/>
  <c r="G36" i="60"/>
  <c r="G38" i="60" s="1"/>
  <c r="F36" i="60"/>
  <c r="F38" i="60" s="1"/>
  <c r="H25" i="60"/>
  <c r="H50" i="60" s="1"/>
  <c r="H74" i="60" s="1"/>
  <c r="G25" i="60"/>
  <c r="G50" i="60" s="1"/>
  <c r="G74" i="60" s="1"/>
  <c r="F25" i="60"/>
  <c r="F50" i="60" s="1"/>
  <c r="F74" i="60" s="1"/>
  <c r="H12" i="60"/>
  <c r="H13" i="60" s="1"/>
  <c r="G12" i="60"/>
  <c r="G13" i="60" s="1"/>
  <c r="F12" i="60"/>
  <c r="F13" i="60" s="1"/>
  <c r="H67" i="59"/>
  <c r="G67" i="59"/>
  <c r="F67" i="59"/>
  <c r="H54" i="59"/>
  <c r="H70" i="59" s="1"/>
  <c r="G54" i="59"/>
  <c r="G70" i="59" s="1"/>
  <c r="F54" i="59"/>
  <c r="F70" i="59" s="1"/>
  <c r="H49" i="59"/>
  <c r="G49" i="59"/>
  <c r="F49" i="59"/>
  <c r="H36" i="59"/>
  <c r="H38" i="59" s="1"/>
  <c r="G36" i="59"/>
  <c r="G38" i="59" s="1"/>
  <c r="F36" i="59"/>
  <c r="F38" i="59" s="1"/>
  <c r="H25" i="59"/>
  <c r="H50" i="59" s="1"/>
  <c r="H74" i="59" s="1"/>
  <c r="G25" i="59"/>
  <c r="G50" i="59" s="1"/>
  <c r="G74" i="59" s="1"/>
  <c r="F25" i="59"/>
  <c r="F50" i="59" s="1"/>
  <c r="F74" i="59" s="1"/>
  <c r="H12" i="59"/>
  <c r="H13" i="59" s="1"/>
  <c r="G12" i="59"/>
  <c r="G13" i="59" s="1"/>
  <c r="F12" i="59"/>
  <c r="F13" i="59" s="1"/>
  <c r="H67" i="58"/>
  <c r="G67" i="58"/>
  <c r="F67" i="58"/>
  <c r="H54" i="58"/>
  <c r="H70" i="58" s="1"/>
  <c r="G54" i="58"/>
  <c r="G70" i="58" s="1"/>
  <c r="F54" i="58"/>
  <c r="F70" i="58" s="1"/>
  <c r="H49" i="58"/>
  <c r="G49" i="58"/>
  <c r="F49" i="58"/>
  <c r="H36" i="58"/>
  <c r="H38" i="58" s="1"/>
  <c r="G36" i="58"/>
  <c r="G38" i="58" s="1"/>
  <c r="F36" i="58"/>
  <c r="F38" i="58" s="1"/>
  <c r="H25" i="58"/>
  <c r="H50" i="58" s="1"/>
  <c r="H74" i="58" s="1"/>
  <c r="G25" i="58"/>
  <c r="G50" i="58" s="1"/>
  <c r="G74" i="58" s="1"/>
  <c r="F25" i="58"/>
  <c r="F50" i="58" s="1"/>
  <c r="F74" i="58" s="1"/>
  <c r="H12" i="58"/>
  <c r="H13" i="58" s="1"/>
  <c r="G12" i="58"/>
  <c r="G13" i="58" s="1"/>
  <c r="F12" i="58"/>
  <c r="F13" i="58" s="1"/>
  <c r="H67" i="57"/>
  <c r="G67" i="57"/>
  <c r="F67" i="57"/>
  <c r="H54" i="57"/>
  <c r="H70" i="57" s="1"/>
  <c r="G54" i="57"/>
  <c r="G70" i="57" s="1"/>
  <c r="F54" i="57"/>
  <c r="F70" i="57" s="1"/>
  <c r="H49" i="57"/>
  <c r="G49" i="57"/>
  <c r="F49" i="57"/>
  <c r="H36" i="57"/>
  <c r="H38" i="57" s="1"/>
  <c r="G36" i="57"/>
  <c r="G38" i="57" s="1"/>
  <c r="F36" i="57"/>
  <c r="F38" i="57" s="1"/>
  <c r="H25" i="57"/>
  <c r="H50" i="57" s="1"/>
  <c r="H74" i="57" s="1"/>
  <c r="G25" i="57"/>
  <c r="G50" i="57" s="1"/>
  <c r="G74" i="57" s="1"/>
  <c r="F25" i="57"/>
  <c r="F50" i="57" s="1"/>
  <c r="F74" i="57" s="1"/>
  <c r="H12" i="57"/>
  <c r="H13" i="57" s="1"/>
  <c r="G12" i="57"/>
  <c r="G13" i="57" s="1"/>
  <c r="F12" i="57"/>
  <c r="F13" i="57" s="1"/>
  <c r="H67" i="56"/>
  <c r="G67" i="56"/>
  <c r="F67" i="56"/>
  <c r="H54" i="56"/>
  <c r="H70" i="56" s="1"/>
  <c r="G54" i="56"/>
  <c r="G70" i="56" s="1"/>
  <c r="F54" i="56"/>
  <c r="F70" i="56" s="1"/>
  <c r="H49" i="56"/>
  <c r="G49" i="56"/>
  <c r="F49" i="56"/>
  <c r="H36" i="56"/>
  <c r="H38" i="56" s="1"/>
  <c r="G36" i="56"/>
  <c r="G38" i="56" s="1"/>
  <c r="F36" i="56"/>
  <c r="F38" i="56" s="1"/>
  <c r="H25" i="56"/>
  <c r="H50" i="56" s="1"/>
  <c r="H74" i="56" s="1"/>
  <c r="G25" i="56"/>
  <c r="G50" i="56" s="1"/>
  <c r="G74" i="56" s="1"/>
  <c r="F25" i="56"/>
  <c r="F50" i="56" s="1"/>
  <c r="F74" i="56" s="1"/>
  <c r="H12" i="56"/>
  <c r="H13" i="56" s="1"/>
  <c r="G12" i="56"/>
  <c r="G13" i="56" s="1"/>
  <c r="F12" i="56"/>
  <c r="F13" i="56" s="1"/>
  <c r="H67" i="55"/>
  <c r="G67" i="55"/>
  <c r="F67" i="55"/>
  <c r="H54" i="55"/>
  <c r="H70" i="55" s="1"/>
  <c r="G54" i="55"/>
  <c r="G70" i="55" s="1"/>
  <c r="F54" i="55"/>
  <c r="F70" i="55" s="1"/>
  <c r="H49" i="55"/>
  <c r="G49" i="55"/>
  <c r="F49" i="55"/>
  <c r="H36" i="55"/>
  <c r="H38" i="55" s="1"/>
  <c r="G36" i="55"/>
  <c r="G38" i="55" s="1"/>
  <c r="F36" i="55"/>
  <c r="F38" i="55" s="1"/>
  <c r="H25" i="55"/>
  <c r="H50" i="55" s="1"/>
  <c r="H74" i="55" s="1"/>
  <c r="G25" i="55"/>
  <c r="G50" i="55" s="1"/>
  <c r="G74" i="55" s="1"/>
  <c r="F25" i="55"/>
  <c r="F50" i="55" s="1"/>
  <c r="F74" i="55" s="1"/>
  <c r="H12" i="55"/>
  <c r="H13" i="55" s="1"/>
  <c r="G12" i="55"/>
  <c r="G13" i="55" s="1"/>
  <c r="F12" i="55"/>
  <c r="F13" i="55" s="1"/>
  <c r="E3" i="54"/>
  <c r="F12" i="54"/>
  <c r="J38" i="88"/>
  <c r="J33" i="88"/>
  <c r="J28" i="88"/>
  <c r="J23" i="88"/>
  <c r="J25" i="88" s="1"/>
  <c r="J19" i="88"/>
  <c r="J12" i="88"/>
  <c r="J13" i="88" s="1"/>
  <c r="J38" i="80"/>
  <c r="J33" i="80"/>
  <c r="J28" i="80"/>
  <c r="J23" i="80"/>
  <c r="J25" i="80" s="1"/>
  <c r="J19" i="80"/>
  <c r="J12" i="80"/>
  <c r="J13" i="80" s="1"/>
  <c r="J38" i="81"/>
  <c r="J33" i="81"/>
  <c r="J28" i="81"/>
  <c r="J23" i="81"/>
  <c r="J25" i="81" s="1"/>
  <c r="J19" i="81"/>
  <c r="J12" i="81"/>
  <c r="J13" i="81" s="1"/>
  <c r="J38" i="82"/>
  <c r="J33" i="82"/>
  <c r="J28" i="82"/>
  <c r="J23" i="82"/>
  <c r="J25" i="82" s="1"/>
  <c r="J19" i="82"/>
  <c r="J12" i="82"/>
  <c r="J13" i="82" s="1"/>
  <c r="J38" i="83"/>
  <c r="J33" i="83"/>
  <c r="J28" i="83"/>
  <c r="J23" i="83"/>
  <c r="J25" i="83" s="1"/>
  <c r="J19" i="83"/>
  <c r="J12" i="83"/>
  <c r="J13" i="83" s="1"/>
  <c r="J38" i="84"/>
  <c r="J33" i="84"/>
  <c r="J28" i="84"/>
  <c r="J23" i="84"/>
  <c r="J25" i="84" s="1"/>
  <c r="J19" i="84"/>
  <c r="J12" i="84"/>
  <c r="J13" i="84" s="1"/>
  <c r="J38" i="85"/>
  <c r="J33" i="85"/>
  <c r="J28" i="85"/>
  <c r="J23" i="85"/>
  <c r="J25" i="85" s="1"/>
  <c r="J19" i="85"/>
  <c r="J12" i="85"/>
  <c r="J13" i="85" s="1"/>
  <c r="J38" i="86"/>
  <c r="J33" i="86"/>
  <c r="J28" i="86"/>
  <c r="J23" i="86"/>
  <c r="J25" i="86" s="1"/>
  <c r="J19" i="86"/>
  <c r="J12" i="86"/>
  <c r="J13" i="86" s="1"/>
  <c r="J38" i="87"/>
  <c r="J33" i="87"/>
  <c r="J28" i="87"/>
  <c r="J23" i="87"/>
  <c r="J25" i="87" s="1"/>
  <c r="J19" i="87"/>
  <c r="J12" i="87"/>
  <c r="J13" i="87" s="1"/>
  <c r="J38" i="79"/>
  <c r="J33" i="79"/>
  <c r="J28" i="79"/>
  <c r="J23" i="79"/>
  <c r="J25" i="79" s="1"/>
  <c r="J19" i="79"/>
  <c r="J12" i="79"/>
  <c r="J13" i="79" s="1"/>
  <c r="J38" i="53"/>
  <c r="J33" i="53"/>
  <c r="J28" i="53"/>
  <c r="J23" i="53"/>
  <c r="J25" i="53" s="1"/>
  <c r="J19" i="53"/>
  <c r="J12" i="53"/>
  <c r="J13" i="53" s="1"/>
  <c r="J38" i="52"/>
  <c r="J33" i="52"/>
  <c r="J28" i="52"/>
  <c r="J23" i="52"/>
  <c r="J25" i="52" s="1"/>
  <c r="J19" i="52"/>
  <c r="J12" i="52"/>
  <c r="J13" i="52" s="1"/>
  <c r="J38" i="51"/>
  <c r="J33" i="51"/>
  <c r="J28" i="51"/>
  <c r="J23" i="51"/>
  <c r="J25" i="51" s="1"/>
  <c r="J19" i="51"/>
  <c r="J12" i="51"/>
  <c r="J13" i="51" s="1"/>
  <c r="J38" i="50"/>
  <c r="J33" i="50"/>
  <c r="J28" i="50"/>
  <c r="J23" i="50"/>
  <c r="J25" i="50" s="1"/>
  <c r="J19" i="50"/>
  <c r="J12" i="50"/>
  <c r="J13" i="50" s="1"/>
  <c r="J38" i="49"/>
  <c r="J33" i="49"/>
  <c r="J28" i="49"/>
  <c r="J23" i="49"/>
  <c r="J25" i="49" s="1"/>
  <c r="J19" i="49"/>
  <c r="J12" i="49"/>
  <c r="J13" i="49" s="1"/>
  <c r="J38" i="48"/>
  <c r="J33" i="48"/>
  <c r="J28" i="48"/>
  <c r="J23" i="48"/>
  <c r="J25" i="48" s="1"/>
  <c r="J19" i="48"/>
  <c r="J12" i="48"/>
  <c r="J13" i="48" s="1"/>
  <c r="J38" i="47"/>
  <c r="J33" i="47"/>
  <c r="J28" i="47"/>
  <c r="J23" i="47"/>
  <c r="J25" i="47" s="1"/>
  <c r="J19" i="47"/>
  <c r="J12" i="47"/>
  <c r="J13" i="47" s="1"/>
  <c r="J38" i="46"/>
  <c r="J33" i="46"/>
  <c r="J28" i="46"/>
  <c r="J23" i="46"/>
  <c r="J25" i="46" s="1"/>
  <c r="J19" i="46"/>
  <c r="J12" i="46"/>
  <c r="J13" i="46" s="1"/>
  <c r="J38" i="45"/>
  <c r="J33" i="45"/>
  <c r="J28" i="45"/>
  <c r="J23" i="45"/>
  <c r="J25" i="45" s="1"/>
  <c r="J19" i="45"/>
  <c r="J12" i="45"/>
  <c r="J13" i="45" s="1"/>
  <c r="J38" i="44"/>
  <c r="J33" i="44"/>
  <c r="J28" i="44"/>
  <c r="J23" i="44"/>
  <c r="J25" i="44" s="1"/>
  <c r="J19" i="44"/>
  <c r="J12" i="44"/>
  <c r="J13" i="44" s="1"/>
  <c r="J38" i="43"/>
  <c r="J33" i="43"/>
  <c r="J28" i="43"/>
  <c r="J23" i="43"/>
  <c r="J25" i="43" s="1"/>
  <c r="J19" i="43"/>
  <c r="J12" i="43"/>
  <c r="J13" i="43" s="1"/>
  <c r="J38" i="42"/>
  <c r="J33" i="42"/>
  <c r="J28" i="42"/>
  <c r="J23" i="42"/>
  <c r="J25" i="42" s="1"/>
  <c r="J19" i="42"/>
  <c r="J12" i="42"/>
  <c r="J13" i="42" s="1"/>
  <c r="J38" i="41"/>
  <c r="J33" i="41"/>
  <c r="J28" i="41"/>
  <c r="J23" i="41"/>
  <c r="J25" i="41" s="1"/>
  <c r="J19" i="41"/>
  <c r="J12" i="41"/>
  <c r="J13" i="41" s="1"/>
  <c r="J38" i="40"/>
  <c r="J33" i="40"/>
  <c r="J28" i="40"/>
  <c r="J23" i="40"/>
  <c r="J25" i="40" s="1"/>
  <c r="J19" i="40"/>
  <c r="J12" i="40"/>
  <c r="J13" i="40" s="1"/>
  <c r="J38" i="39"/>
  <c r="J33" i="39"/>
  <c r="J28" i="39"/>
  <c r="J23" i="39"/>
  <c r="J25" i="39" s="1"/>
  <c r="J19" i="39"/>
  <c r="J12" i="39"/>
  <c r="J13" i="39" s="1"/>
  <c r="J38" i="38"/>
  <c r="J33" i="38"/>
  <c r="J28" i="38"/>
  <c r="J23" i="38"/>
  <c r="J25" i="38" s="1"/>
  <c r="J19" i="38"/>
  <c r="J12" i="38"/>
  <c r="J13" i="38" s="1"/>
  <c r="J38" i="37"/>
  <c r="J33" i="37"/>
  <c r="J28" i="37"/>
  <c r="J23" i="37"/>
  <c r="J25" i="37" s="1"/>
  <c r="J19" i="37"/>
  <c r="J12" i="37"/>
  <c r="J13" i="37" s="1"/>
  <c r="J38" i="36"/>
  <c r="J33" i="36"/>
  <c r="J28" i="36"/>
  <c r="J23" i="36"/>
  <c r="J25" i="36" s="1"/>
  <c r="J19" i="36"/>
  <c r="J12" i="36"/>
  <c r="J13" i="36" s="1"/>
  <c r="J38" i="35"/>
  <c r="J33" i="35"/>
  <c r="J28" i="35"/>
  <c r="J23" i="35"/>
  <c r="J25" i="35" s="1"/>
  <c r="J19" i="35"/>
  <c r="J12" i="35"/>
  <c r="J13" i="35" s="1"/>
  <c r="J38" i="34"/>
  <c r="J33" i="34"/>
  <c r="J28" i="34"/>
  <c r="J23" i="34"/>
  <c r="J25" i="34" s="1"/>
  <c r="J19" i="34"/>
  <c r="J12" i="34"/>
  <c r="J13" i="34" s="1"/>
  <c r="J38" i="33"/>
  <c r="J33" i="33"/>
  <c r="J28" i="33"/>
  <c r="J23" i="33"/>
  <c r="J25" i="33" s="1"/>
  <c r="J19" i="33"/>
  <c r="J12" i="33"/>
  <c r="J13" i="33" s="1"/>
  <c r="J38" i="32"/>
  <c r="J33" i="32"/>
  <c r="J28" i="32"/>
  <c r="J23" i="32"/>
  <c r="J25" i="32" s="1"/>
  <c r="J19" i="32"/>
  <c r="J12" i="32"/>
  <c r="J13" i="32" s="1"/>
  <c r="J38" i="31"/>
  <c r="J33" i="31"/>
  <c r="J28" i="31"/>
  <c r="J23" i="31"/>
  <c r="J25" i="31" s="1"/>
  <c r="J19" i="31"/>
  <c r="J12" i="31"/>
  <c r="J13" i="31" s="1"/>
  <c r="J38" i="11"/>
  <c r="J33" i="11"/>
  <c r="J28" i="11"/>
  <c r="J23" i="11"/>
  <c r="J25" i="11" s="1"/>
  <c r="J19" i="11"/>
  <c r="F3" i="8"/>
  <c r="J12" i="8" s="1"/>
  <c r="F3" i="37"/>
  <c r="F3" i="54" l="1"/>
  <c r="G12" i="54"/>
  <c r="G13" i="54" s="1"/>
  <c r="J29" i="88"/>
  <c r="J41" i="88"/>
  <c r="J29" i="80"/>
  <c r="J41" i="80"/>
  <c r="J29" i="81"/>
  <c r="J41" i="81"/>
  <c r="J29" i="82"/>
  <c r="J41" i="82"/>
  <c r="J29" i="83"/>
  <c r="J41" i="83"/>
  <c r="J29" i="84"/>
  <c r="J41" i="84"/>
  <c r="J29" i="85"/>
  <c r="J41" i="85"/>
  <c r="J29" i="86"/>
  <c r="J41" i="86"/>
  <c r="J29" i="87"/>
  <c r="J41" i="87"/>
  <c r="J29" i="79"/>
  <c r="J41" i="79"/>
  <c r="J29" i="53"/>
  <c r="J41" i="53"/>
  <c r="J29" i="52"/>
  <c r="J41" i="52"/>
  <c r="J29" i="51"/>
  <c r="J41" i="51"/>
  <c r="J29" i="50"/>
  <c r="J41" i="50"/>
  <c r="J29" i="49"/>
  <c r="J41" i="49"/>
  <c r="J29" i="48"/>
  <c r="J41" i="48"/>
  <c r="J29" i="47"/>
  <c r="J41" i="47"/>
  <c r="J29" i="46"/>
  <c r="J41" i="46"/>
  <c r="J29" i="45"/>
  <c r="J41" i="45"/>
  <c r="J29" i="44"/>
  <c r="J41" i="44"/>
  <c r="J29" i="43"/>
  <c r="J41" i="43"/>
  <c r="J29" i="42"/>
  <c r="J41" i="42"/>
  <c r="J29" i="41"/>
  <c r="J41" i="41"/>
  <c r="J29" i="40"/>
  <c r="J41" i="40"/>
  <c r="J29" i="39"/>
  <c r="J41" i="39"/>
  <c r="J29" i="38"/>
  <c r="J41" i="38"/>
  <c r="J29" i="37"/>
  <c r="J41" i="37"/>
  <c r="J29" i="36"/>
  <c r="J41" i="36"/>
  <c r="J29" i="35"/>
  <c r="J41" i="35"/>
  <c r="J29" i="34"/>
  <c r="J41" i="34"/>
  <c r="J29" i="33"/>
  <c r="J41" i="33"/>
  <c r="J29" i="32"/>
  <c r="J41" i="32"/>
  <c r="J29" i="31"/>
  <c r="J41" i="31"/>
  <c r="J29" i="11"/>
  <c r="J41" i="11"/>
  <c r="G3" i="54" l="1"/>
  <c r="H12" i="54"/>
  <c r="J45" i="88"/>
  <c r="J46" i="88" s="1"/>
  <c r="J45" i="80"/>
  <c r="J46" i="80" s="1"/>
  <c r="J45" i="81"/>
  <c r="J46" i="81" s="1"/>
  <c r="J45" i="82"/>
  <c r="J46" i="82" s="1"/>
  <c r="J45" i="83"/>
  <c r="J46" i="83" s="1"/>
  <c r="J45" i="84"/>
  <c r="J46" i="84" s="1"/>
  <c r="J45" i="85"/>
  <c r="J46" i="85" s="1"/>
  <c r="J45" i="86"/>
  <c r="J46" i="86" s="1"/>
  <c r="J45" i="87"/>
  <c r="J46" i="87" s="1"/>
  <c r="J45" i="79"/>
  <c r="J46" i="79" s="1"/>
  <c r="J45" i="53"/>
  <c r="J46" i="53" s="1"/>
  <c r="J45" i="52"/>
  <c r="J46" i="52" s="1"/>
  <c r="J45" i="51"/>
  <c r="J46" i="51" s="1"/>
  <c r="J45" i="50"/>
  <c r="J46" i="50" s="1"/>
  <c r="J45" i="49"/>
  <c r="J46" i="49" s="1"/>
  <c r="J45" i="48"/>
  <c r="J46" i="48" s="1"/>
  <c r="J45" i="47"/>
  <c r="J46" i="47" s="1"/>
  <c r="J45" i="46"/>
  <c r="J46" i="46" s="1"/>
  <c r="J45" i="45"/>
  <c r="J46" i="45" s="1"/>
  <c r="J45" i="44"/>
  <c r="J46" i="44" s="1"/>
  <c r="J45" i="43"/>
  <c r="J46" i="43" s="1"/>
  <c r="J45" i="42"/>
  <c r="J46" i="42" s="1"/>
  <c r="J45" i="41"/>
  <c r="J46" i="41" s="1"/>
  <c r="J45" i="40"/>
  <c r="J46" i="40" s="1"/>
  <c r="J45" i="39"/>
  <c r="J46" i="39" s="1"/>
  <c r="J45" i="38"/>
  <c r="J46" i="38" s="1"/>
  <c r="J45" i="37"/>
  <c r="J46" i="37" s="1"/>
  <c r="J45" i="36"/>
  <c r="J46" i="36" s="1"/>
  <c r="J45" i="35"/>
  <c r="J46" i="35" s="1"/>
  <c r="J45" i="34"/>
  <c r="J46" i="34" s="1"/>
  <c r="J45" i="33"/>
  <c r="J46" i="33" s="1"/>
  <c r="J45" i="32"/>
  <c r="J46" i="32" s="1"/>
  <c r="J45" i="31"/>
  <c r="J46" i="31" s="1"/>
  <c r="J45" i="11"/>
  <c r="J46" i="11" s="1"/>
  <c r="J19" i="8" l="1"/>
  <c r="D43" i="8" l="1"/>
  <c r="D40" i="8"/>
  <c r="D39" i="8"/>
  <c r="D38" i="8"/>
  <c r="D37" i="8"/>
  <c r="D36" i="8"/>
  <c r="D35" i="8"/>
  <c r="D34" i="8"/>
  <c r="D32" i="8"/>
  <c r="D31" i="8"/>
  <c r="D33" i="8" s="1"/>
  <c r="D27" i="8"/>
  <c r="D26" i="8"/>
  <c r="D28" i="8" s="1"/>
  <c r="D24" i="8"/>
  <c r="D22" i="8"/>
  <c r="D21" i="8"/>
  <c r="D20" i="8"/>
  <c r="D18" i="8"/>
  <c r="D17" i="8"/>
  <c r="D16" i="8"/>
  <c r="D15" i="8"/>
  <c r="D19" i="8"/>
  <c r="D41" i="8" l="1"/>
  <c r="E12" i="57" l="1"/>
  <c r="D210" i="6"/>
  <c r="J77" i="6"/>
  <c r="E13" i="6"/>
  <c r="H24" i="6" l="1"/>
  <c r="H23" i="6"/>
  <c r="H22" i="6"/>
  <c r="H21" i="6"/>
  <c r="H19" i="6"/>
  <c r="H18" i="6"/>
  <c r="H17" i="6"/>
  <c r="H16" i="6"/>
  <c r="C59" i="6"/>
  <c r="C60" i="6" s="1"/>
  <c r="C61" i="6" s="1"/>
  <c r="C62" i="6" s="1"/>
  <c r="C63" i="6" s="1"/>
  <c r="C64" i="6" s="1"/>
  <c r="C65" i="6" s="1"/>
  <c r="C66" i="6" s="1"/>
  <c r="C67" i="6" s="1"/>
  <c r="C68" i="6" s="1"/>
  <c r="C69" i="6" s="1"/>
  <c r="C70" i="6" s="1"/>
  <c r="C71" i="6" s="1"/>
  <c r="H48" i="6"/>
  <c r="H49" i="6"/>
  <c r="H50" i="6"/>
  <c r="H51" i="6"/>
  <c r="H52" i="6"/>
  <c r="H53" i="6"/>
  <c r="H54" i="6"/>
  <c r="H55" i="6"/>
  <c r="H56" i="6"/>
  <c r="H57" i="6"/>
  <c r="E43" i="88"/>
  <c r="D43" i="88"/>
  <c r="H41" i="88"/>
  <c r="E40" i="88"/>
  <c r="D40" i="88"/>
  <c r="E39" i="88"/>
  <c r="D39" i="88"/>
  <c r="K38" i="88"/>
  <c r="I38" i="88"/>
  <c r="H38" i="88"/>
  <c r="G38" i="88"/>
  <c r="F38" i="88"/>
  <c r="E37" i="88"/>
  <c r="D37" i="88"/>
  <c r="E36" i="88"/>
  <c r="D36" i="88"/>
  <c r="E35" i="88"/>
  <c r="D35" i="88"/>
  <c r="E34" i="88"/>
  <c r="E38" i="88" s="1"/>
  <c r="D34" i="88"/>
  <c r="K33" i="88"/>
  <c r="K41" i="88" s="1"/>
  <c r="K45" i="88" s="1"/>
  <c r="I33" i="88"/>
  <c r="I41" i="88" s="1"/>
  <c r="H33" i="88"/>
  <c r="G33" i="88"/>
  <c r="G41" i="88" s="1"/>
  <c r="F33" i="88"/>
  <c r="F41" i="88" s="1"/>
  <c r="E32" i="88"/>
  <c r="D32" i="88"/>
  <c r="E31" i="88"/>
  <c r="E33" i="88" s="1"/>
  <c r="E41" i="88" s="1"/>
  <c r="D31" i="88"/>
  <c r="I28" i="88"/>
  <c r="H28" i="88"/>
  <c r="G28" i="88"/>
  <c r="F28" i="88"/>
  <c r="E27" i="88"/>
  <c r="E28" i="88" s="1"/>
  <c r="D27" i="88"/>
  <c r="E26" i="88"/>
  <c r="D26" i="88"/>
  <c r="I25" i="88"/>
  <c r="H25" i="88"/>
  <c r="F25" i="88"/>
  <c r="E24" i="88"/>
  <c r="D24" i="88"/>
  <c r="I23" i="88"/>
  <c r="H23" i="88"/>
  <c r="G23" i="88"/>
  <c r="D23" i="88" s="1"/>
  <c r="D25" i="88" s="1"/>
  <c r="F23" i="88"/>
  <c r="E22" i="88"/>
  <c r="D22" i="88"/>
  <c r="E21" i="88"/>
  <c r="D21" i="88"/>
  <c r="E20" i="88"/>
  <c r="D20" i="88"/>
  <c r="I19" i="88"/>
  <c r="I29" i="88" s="1"/>
  <c r="I45" i="88" s="1"/>
  <c r="H19" i="88"/>
  <c r="H29" i="88" s="1"/>
  <c r="H45" i="88" s="1"/>
  <c r="G19" i="88"/>
  <c r="F19" i="88"/>
  <c r="F29" i="88" s="1"/>
  <c r="F45" i="88" s="1"/>
  <c r="F46" i="88" s="1"/>
  <c r="E18" i="88"/>
  <c r="D18" i="88"/>
  <c r="E17" i="88"/>
  <c r="D17" i="88"/>
  <c r="E16" i="88"/>
  <c r="D16" i="88"/>
  <c r="E15" i="88"/>
  <c r="E19" i="88" s="1"/>
  <c r="D15" i="88"/>
  <c r="F12" i="88"/>
  <c r="G12" i="88" s="1"/>
  <c r="H12" i="88" s="1"/>
  <c r="I12" i="88" s="1"/>
  <c r="C4" i="88"/>
  <c r="F3" i="88"/>
  <c r="D3" i="88"/>
  <c r="D1" i="88"/>
  <c r="B58" i="9" s="1"/>
  <c r="B57" i="6" s="1"/>
  <c r="E43" i="87"/>
  <c r="D43" i="87"/>
  <c r="G41" i="87"/>
  <c r="F41" i="87"/>
  <c r="E40" i="87"/>
  <c r="D40" i="87"/>
  <c r="E39" i="87"/>
  <c r="D39" i="87"/>
  <c r="K38" i="87"/>
  <c r="I38" i="87"/>
  <c r="H38" i="87"/>
  <c r="G38" i="87"/>
  <c r="F38" i="87"/>
  <c r="E37" i="87"/>
  <c r="D37" i="87"/>
  <c r="E36" i="87"/>
  <c r="D36" i="87"/>
  <c r="E35" i="87"/>
  <c r="D35" i="87"/>
  <c r="E34" i="87"/>
  <c r="E38" i="87" s="1"/>
  <c r="D34" i="87"/>
  <c r="K33" i="87"/>
  <c r="K41" i="87" s="1"/>
  <c r="K45" i="87" s="1"/>
  <c r="I33" i="87"/>
  <c r="I41" i="87" s="1"/>
  <c r="H33" i="87"/>
  <c r="H41" i="87" s="1"/>
  <c r="G33" i="87"/>
  <c r="F33" i="87"/>
  <c r="E32" i="87"/>
  <c r="D32" i="87"/>
  <c r="E31" i="87"/>
  <c r="E33" i="87" s="1"/>
  <c r="E41" i="87" s="1"/>
  <c r="D31" i="87"/>
  <c r="I28" i="87"/>
  <c r="H28" i="87"/>
  <c r="G28" i="87"/>
  <c r="F28" i="87"/>
  <c r="E27" i="87"/>
  <c r="E28" i="87" s="1"/>
  <c r="D27" i="87"/>
  <c r="E26" i="87"/>
  <c r="D26" i="87"/>
  <c r="I25" i="87"/>
  <c r="F25" i="87"/>
  <c r="E24" i="87"/>
  <c r="D24" i="87"/>
  <c r="I23" i="87"/>
  <c r="H23" i="87"/>
  <c r="H25" i="87" s="1"/>
  <c r="G23" i="87"/>
  <c r="G25" i="87" s="1"/>
  <c r="F23" i="87"/>
  <c r="E23" i="87" s="1"/>
  <c r="E25" i="87" s="1"/>
  <c r="E22" i="87"/>
  <c r="D22" i="87"/>
  <c r="E21" i="87"/>
  <c r="D21" i="87"/>
  <c r="E20" i="87"/>
  <c r="D20" i="87"/>
  <c r="I19" i="87"/>
  <c r="I29" i="87" s="1"/>
  <c r="I45" i="87" s="1"/>
  <c r="H19" i="87"/>
  <c r="H29" i="87" s="1"/>
  <c r="H45" i="87" s="1"/>
  <c r="G19" i="87"/>
  <c r="G29" i="87" s="1"/>
  <c r="G45" i="87" s="1"/>
  <c r="F19" i="87"/>
  <c r="F29" i="87" s="1"/>
  <c r="F45" i="87" s="1"/>
  <c r="F46" i="87" s="1"/>
  <c r="G46" i="87" s="1"/>
  <c r="H46" i="87" s="1"/>
  <c r="I46" i="87" s="1"/>
  <c r="E18" i="87"/>
  <c r="D18" i="87"/>
  <c r="E17" i="87"/>
  <c r="D17" i="87"/>
  <c r="E16" i="87"/>
  <c r="D16" i="87"/>
  <c r="E15" i="87"/>
  <c r="E19" i="87" s="1"/>
  <c r="D15" i="87"/>
  <c r="D19" i="87" s="1"/>
  <c r="F12" i="87"/>
  <c r="E13" i="87" s="1"/>
  <c r="C4" i="87"/>
  <c r="F3" i="87"/>
  <c r="D3" i="87"/>
  <c r="D1" i="87"/>
  <c r="B50" i="9" s="1"/>
  <c r="B49" i="6" s="1"/>
  <c r="K45" i="86"/>
  <c r="E43" i="86"/>
  <c r="D43" i="86"/>
  <c r="K41" i="86"/>
  <c r="F41" i="86"/>
  <c r="E40" i="86"/>
  <c r="D40" i="86"/>
  <c r="E39" i="86"/>
  <c r="D39" i="86"/>
  <c r="K38" i="86"/>
  <c r="I38" i="86"/>
  <c r="H38" i="86"/>
  <c r="G38" i="86"/>
  <c r="F38" i="86"/>
  <c r="E37" i="86"/>
  <c r="D37" i="86"/>
  <c r="E36" i="86"/>
  <c r="D36" i="86"/>
  <c r="E35" i="86"/>
  <c r="D35" i="86"/>
  <c r="E34" i="86"/>
  <c r="E38" i="86" s="1"/>
  <c r="D34" i="86"/>
  <c r="K33" i="86"/>
  <c r="I33" i="86"/>
  <c r="I41" i="86" s="1"/>
  <c r="H33" i="86"/>
  <c r="H41" i="86" s="1"/>
  <c r="G33" i="86"/>
  <c r="G41" i="86" s="1"/>
  <c r="F33" i="86"/>
  <c r="E32" i="86"/>
  <c r="D32" i="86"/>
  <c r="E31" i="86"/>
  <c r="E33" i="86" s="1"/>
  <c r="E41" i="86" s="1"/>
  <c r="D31" i="86"/>
  <c r="I28" i="86"/>
  <c r="H28" i="86"/>
  <c r="G28" i="86"/>
  <c r="F28" i="86"/>
  <c r="E27" i="86"/>
  <c r="D27" i="86"/>
  <c r="E26" i="86"/>
  <c r="E28" i="86" s="1"/>
  <c r="D26" i="86"/>
  <c r="H25" i="86"/>
  <c r="E24" i="86"/>
  <c r="D24" i="86"/>
  <c r="I23" i="86"/>
  <c r="I25" i="86" s="1"/>
  <c r="H23" i="86"/>
  <c r="G23" i="86"/>
  <c r="G25" i="86" s="1"/>
  <c r="F23" i="86"/>
  <c r="E23" i="86" s="1"/>
  <c r="E25" i="86" s="1"/>
  <c r="E22" i="86"/>
  <c r="D22" i="86"/>
  <c r="E21" i="86"/>
  <c r="D21" i="86"/>
  <c r="E20" i="86"/>
  <c r="D20" i="86"/>
  <c r="I19" i="86"/>
  <c r="I29" i="86" s="1"/>
  <c r="I45" i="86" s="1"/>
  <c r="H19" i="86"/>
  <c r="H29" i="86" s="1"/>
  <c r="G19" i="86"/>
  <c r="G29" i="86" s="1"/>
  <c r="F19" i="86"/>
  <c r="E18" i="86"/>
  <c r="D18" i="86"/>
  <c r="E17" i="86"/>
  <c r="D17" i="86"/>
  <c r="E16" i="86"/>
  <c r="D16" i="86"/>
  <c r="E15" i="86"/>
  <c r="D15" i="86"/>
  <c r="F12" i="86"/>
  <c r="E13" i="86" s="1"/>
  <c r="C4" i="86"/>
  <c r="F3" i="86"/>
  <c r="D3" i="86"/>
  <c r="D1" i="86"/>
  <c r="B51" i="9" s="1"/>
  <c r="B50" i="6" s="1"/>
  <c r="E43" i="85"/>
  <c r="D43" i="85"/>
  <c r="E40" i="85"/>
  <c r="D40" i="85"/>
  <c r="E39" i="85"/>
  <c r="D39" i="85"/>
  <c r="K38" i="85"/>
  <c r="I38" i="85"/>
  <c r="H38" i="85"/>
  <c r="G38" i="85"/>
  <c r="F38" i="85"/>
  <c r="E37" i="85"/>
  <c r="D37" i="85"/>
  <c r="E36" i="85"/>
  <c r="D36" i="85"/>
  <c r="E35" i="85"/>
  <c r="D35" i="85"/>
  <c r="E34" i="85"/>
  <c r="E38" i="85" s="1"/>
  <c r="D34" i="85"/>
  <c r="D38" i="85" s="1"/>
  <c r="K33" i="85"/>
  <c r="K41" i="85" s="1"/>
  <c r="K45" i="85" s="1"/>
  <c r="I33" i="85"/>
  <c r="I41" i="85" s="1"/>
  <c r="H33" i="85"/>
  <c r="H41" i="85" s="1"/>
  <c r="G33" i="85"/>
  <c r="G41" i="85" s="1"/>
  <c r="F33" i="85"/>
  <c r="F41" i="85" s="1"/>
  <c r="E32" i="85"/>
  <c r="D32" i="85"/>
  <c r="E31" i="85"/>
  <c r="E33" i="85" s="1"/>
  <c r="D31" i="85"/>
  <c r="I28" i="85"/>
  <c r="H28" i="85"/>
  <c r="G28" i="85"/>
  <c r="F28" i="85"/>
  <c r="E27" i="85"/>
  <c r="D27" i="85"/>
  <c r="E26" i="85"/>
  <c r="E28" i="85" s="1"/>
  <c r="D26" i="85"/>
  <c r="F25" i="85"/>
  <c r="E24" i="85"/>
  <c r="D24" i="85"/>
  <c r="I23" i="85"/>
  <c r="I25" i="85" s="1"/>
  <c r="H23" i="85"/>
  <c r="H25" i="85" s="1"/>
  <c r="G23" i="85"/>
  <c r="G25" i="85" s="1"/>
  <c r="F23" i="85"/>
  <c r="E23" i="85" s="1"/>
  <c r="E25" i="85" s="1"/>
  <c r="E22" i="85"/>
  <c r="D22" i="85"/>
  <c r="E21" i="85"/>
  <c r="D21" i="85"/>
  <c r="E20" i="85"/>
  <c r="D20" i="85"/>
  <c r="I19" i="85"/>
  <c r="H19" i="85"/>
  <c r="H29" i="85" s="1"/>
  <c r="H45" i="85" s="1"/>
  <c r="G19" i="85"/>
  <c r="F19" i="85"/>
  <c r="F29" i="85" s="1"/>
  <c r="F45" i="85" s="1"/>
  <c r="F46" i="85" s="1"/>
  <c r="E18" i="85"/>
  <c r="D18" i="85"/>
  <c r="E17" i="85"/>
  <c r="D17" i="85"/>
  <c r="E16" i="85"/>
  <c r="D16" i="85"/>
  <c r="E15" i="85"/>
  <c r="E19" i="85" s="1"/>
  <c r="D15" i="85"/>
  <c r="F12" i="85"/>
  <c r="E13" i="85" s="1"/>
  <c r="C4" i="85"/>
  <c r="F3" i="85"/>
  <c r="D3" i="85"/>
  <c r="D1" i="85"/>
  <c r="B52" i="9" s="1"/>
  <c r="B51" i="6" s="1"/>
  <c r="E43" i="84"/>
  <c r="D43" i="84"/>
  <c r="E40" i="84"/>
  <c r="D40" i="84"/>
  <c r="E39" i="84"/>
  <c r="D39" i="84"/>
  <c r="K38" i="84"/>
  <c r="I38" i="84"/>
  <c r="H38" i="84"/>
  <c r="G38" i="84"/>
  <c r="F38" i="84"/>
  <c r="E37" i="84"/>
  <c r="D37" i="84"/>
  <c r="E36" i="84"/>
  <c r="D36" i="84"/>
  <c r="E35" i="84"/>
  <c r="D35" i="84"/>
  <c r="E34" i="84"/>
  <c r="E38" i="84" s="1"/>
  <c r="D34" i="84"/>
  <c r="K33" i="84"/>
  <c r="K41" i="84" s="1"/>
  <c r="K45" i="84" s="1"/>
  <c r="I33" i="84"/>
  <c r="I41" i="84" s="1"/>
  <c r="H33" i="84"/>
  <c r="H41" i="84" s="1"/>
  <c r="G33" i="84"/>
  <c r="G41" i="84" s="1"/>
  <c r="F33" i="84"/>
  <c r="F41" i="84" s="1"/>
  <c r="E32" i="84"/>
  <c r="D32" i="84"/>
  <c r="E31" i="84"/>
  <c r="E33" i="84" s="1"/>
  <c r="E41" i="84" s="1"/>
  <c r="D31" i="84"/>
  <c r="I28" i="84"/>
  <c r="H28" i="84"/>
  <c r="G28" i="84"/>
  <c r="F28" i="84"/>
  <c r="E27" i="84"/>
  <c r="E28" i="84" s="1"/>
  <c r="D27" i="84"/>
  <c r="E26" i="84"/>
  <c r="D26" i="84"/>
  <c r="D28" i="84" s="1"/>
  <c r="F25" i="84"/>
  <c r="E24" i="84"/>
  <c r="D24" i="84"/>
  <c r="I23" i="84"/>
  <c r="I25" i="84" s="1"/>
  <c r="H23" i="84"/>
  <c r="H25" i="84" s="1"/>
  <c r="G23" i="84"/>
  <c r="D23" i="84" s="1"/>
  <c r="F23" i="84"/>
  <c r="E22" i="84"/>
  <c r="D22" i="84"/>
  <c r="E21" i="84"/>
  <c r="D21" i="84"/>
  <c r="E20" i="84"/>
  <c r="D20" i="84"/>
  <c r="I19" i="84"/>
  <c r="H19" i="84"/>
  <c r="H29" i="84" s="1"/>
  <c r="H45" i="84" s="1"/>
  <c r="G19" i="84"/>
  <c r="F19" i="84"/>
  <c r="F29" i="84" s="1"/>
  <c r="F45" i="84" s="1"/>
  <c r="F46" i="84" s="1"/>
  <c r="E18" i="84"/>
  <c r="D18" i="84"/>
  <c r="E17" i="84"/>
  <c r="D17" i="84"/>
  <c r="E16" i="84"/>
  <c r="D16" i="84"/>
  <c r="E15" i="84"/>
  <c r="E19" i="84" s="1"/>
  <c r="D15" i="84"/>
  <c r="F12" i="84"/>
  <c r="G12" i="84" s="1"/>
  <c r="H12" i="84" s="1"/>
  <c r="I12" i="84" s="1"/>
  <c r="C4" i="84"/>
  <c r="F3" i="84"/>
  <c r="D3" i="84"/>
  <c r="D1" i="84"/>
  <c r="B53" i="9" s="1"/>
  <c r="B52" i="6" s="1"/>
  <c r="E43" i="83"/>
  <c r="D43" i="83"/>
  <c r="G41" i="83"/>
  <c r="F41" i="83"/>
  <c r="E40" i="83"/>
  <c r="D40" i="83"/>
  <c r="E39" i="83"/>
  <c r="D39" i="83"/>
  <c r="K38" i="83"/>
  <c r="I38" i="83"/>
  <c r="H38" i="83"/>
  <c r="G38" i="83"/>
  <c r="F38" i="83"/>
  <c r="E37" i="83"/>
  <c r="D37" i="83"/>
  <c r="E36" i="83"/>
  <c r="D36" i="83"/>
  <c r="E35" i="83"/>
  <c r="D35" i="83"/>
  <c r="E34" i="83"/>
  <c r="E38" i="83" s="1"/>
  <c r="D34" i="83"/>
  <c r="K33" i="83"/>
  <c r="K41" i="83" s="1"/>
  <c r="K45" i="83" s="1"/>
  <c r="I33" i="83"/>
  <c r="I41" i="83" s="1"/>
  <c r="H33" i="83"/>
  <c r="H41" i="83" s="1"/>
  <c r="G33" i="83"/>
  <c r="F33" i="83"/>
  <c r="E32" i="83"/>
  <c r="D32" i="83"/>
  <c r="E31" i="83"/>
  <c r="E33" i="83" s="1"/>
  <c r="E41" i="83" s="1"/>
  <c r="D31" i="83"/>
  <c r="I28" i="83"/>
  <c r="H28" i="83"/>
  <c r="G28" i="83"/>
  <c r="F28" i="83"/>
  <c r="E27" i="83"/>
  <c r="E28" i="83" s="1"/>
  <c r="D27" i="83"/>
  <c r="E26" i="83"/>
  <c r="D26" i="83"/>
  <c r="D28" i="83" s="1"/>
  <c r="F25" i="83"/>
  <c r="E24" i="83"/>
  <c r="D24" i="83"/>
  <c r="I23" i="83"/>
  <c r="I25" i="83" s="1"/>
  <c r="H23" i="83"/>
  <c r="H25" i="83" s="1"/>
  <c r="G23" i="83"/>
  <c r="G25" i="83" s="1"/>
  <c r="F23" i="83"/>
  <c r="E23" i="83" s="1"/>
  <c r="E25" i="83" s="1"/>
  <c r="E22" i="83"/>
  <c r="D22" i="83"/>
  <c r="E21" i="83"/>
  <c r="D21" i="83"/>
  <c r="E20" i="83"/>
  <c r="D20" i="83"/>
  <c r="I19" i="83"/>
  <c r="H19" i="83"/>
  <c r="G19" i="83"/>
  <c r="G29" i="83" s="1"/>
  <c r="G45" i="83" s="1"/>
  <c r="F19" i="83"/>
  <c r="F29" i="83" s="1"/>
  <c r="F45" i="83" s="1"/>
  <c r="F46" i="83" s="1"/>
  <c r="G46" i="83" s="1"/>
  <c r="E18" i="83"/>
  <c r="D18" i="83"/>
  <c r="E17" i="83"/>
  <c r="D17" i="83"/>
  <c r="E16" i="83"/>
  <c r="D16" i="83"/>
  <c r="E15" i="83"/>
  <c r="E19" i="83" s="1"/>
  <c r="D15" i="83"/>
  <c r="F12" i="83"/>
  <c r="E13" i="83" s="1"/>
  <c r="C4" i="83"/>
  <c r="F3" i="83"/>
  <c r="D3" i="83"/>
  <c r="D1" i="83"/>
  <c r="B54" i="9" s="1"/>
  <c r="B53" i="6" s="1"/>
  <c r="E43" i="82"/>
  <c r="D43" i="82"/>
  <c r="G41" i="82"/>
  <c r="F41" i="82"/>
  <c r="E40" i="82"/>
  <c r="D40" i="82"/>
  <c r="E39" i="82"/>
  <c r="D39" i="82"/>
  <c r="K38" i="82"/>
  <c r="I38" i="82"/>
  <c r="H38" i="82"/>
  <c r="G38" i="82"/>
  <c r="F38" i="82"/>
  <c r="E37" i="82"/>
  <c r="D37" i="82"/>
  <c r="E36" i="82"/>
  <c r="D36" i="82"/>
  <c r="E35" i="82"/>
  <c r="D35" i="82"/>
  <c r="E34" i="82"/>
  <c r="E38" i="82" s="1"/>
  <c r="D34" i="82"/>
  <c r="K33" i="82"/>
  <c r="K41" i="82" s="1"/>
  <c r="K45" i="82" s="1"/>
  <c r="I33" i="82"/>
  <c r="I41" i="82" s="1"/>
  <c r="H33" i="82"/>
  <c r="H41" i="82" s="1"/>
  <c r="G33" i="82"/>
  <c r="F33" i="82"/>
  <c r="E32" i="82"/>
  <c r="D32" i="82"/>
  <c r="E31" i="82"/>
  <c r="E33" i="82" s="1"/>
  <c r="E41" i="82" s="1"/>
  <c r="D31" i="82"/>
  <c r="I28" i="82"/>
  <c r="H28" i="82"/>
  <c r="G28" i="82"/>
  <c r="F28" i="82"/>
  <c r="E27" i="82"/>
  <c r="E28" i="82" s="1"/>
  <c r="D27" i="82"/>
  <c r="E26" i="82"/>
  <c r="D26" i="82"/>
  <c r="F25" i="82"/>
  <c r="E24" i="82"/>
  <c r="D24" i="82"/>
  <c r="I23" i="82"/>
  <c r="I25" i="82" s="1"/>
  <c r="H23" i="82"/>
  <c r="H25" i="82" s="1"/>
  <c r="G23" i="82"/>
  <c r="D23" i="82" s="1"/>
  <c r="F23" i="82"/>
  <c r="E22" i="82"/>
  <c r="D22" i="82"/>
  <c r="E21" i="82"/>
  <c r="D21" i="82"/>
  <c r="E20" i="82"/>
  <c r="D20" i="82"/>
  <c r="I19" i="82"/>
  <c r="H19" i="82"/>
  <c r="G19" i="82"/>
  <c r="F19" i="82"/>
  <c r="F29" i="82" s="1"/>
  <c r="F45" i="82" s="1"/>
  <c r="F46" i="82" s="1"/>
  <c r="E18" i="82"/>
  <c r="D18" i="82"/>
  <c r="E17" i="82"/>
  <c r="D17" i="82"/>
  <c r="E16" i="82"/>
  <c r="D16" i="82"/>
  <c r="E15" i="82"/>
  <c r="E19" i="82" s="1"/>
  <c r="D15" i="82"/>
  <c r="D19" i="82" s="1"/>
  <c r="F12" i="82"/>
  <c r="G12" i="82" s="1"/>
  <c r="H12" i="82" s="1"/>
  <c r="I12" i="82" s="1"/>
  <c r="C4" i="82"/>
  <c r="F3" i="82"/>
  <c r="D3" i="82"/>
  <c r="D1" i="82"/>
  <c r="B55" i="9" s="1"/>
  <c r="B54" i="6" s="1"/>
  <c r="E43" i="81"/>
  <c r="D43" i="81"/>
  <c r="E40" i="81"/>
  <c r="D40" i="81"/>
  <c r="E39" i="81"/>
  <c r="D39" i="81"/>
  <c r="K38" i="81"/>
  <c r="I38" i="81"/>
  <c r="H38" i="81"/>
  <c r="G38" i="81"/>
  <c r="F38" i="81"/>
  <c r="E37" i="81"/>
  <c r="D37" i="81"/>
  <c r="E36" i="81"/>
  <c r="D36" i="81"/>
  <c r="E35" i="81"/>
  <c r="D35" i="81"/>
  <c r="E34" i="81"/>
  <c r="E38" i="81" s="1"/>
  <c r="D34" i="81"/>
  <c r="K33" i="81"/>
  <c r="K41" i="81" s="1"/>
  <c r="K45" i="81" s="1"/>
  <c r="I33" i="81"/>
  <c r="I41" i="81" s="1"/>
  <c r="H33" i="81"/>
  <c r="H41" i="81" s="1"/>
  <c r="G33" i="81"/>
  <c r="G41" i="81" s="1"/>
  <c r="F33" i="81"/>
  <c r="F41" i="81" s="1"/>
  <c r="E32" i="81"/>
  <c r="D32" i="81"/>
  <c r="E31" i="81"/>
  <c r="E33" i="81" s="1"/>
  <c r="E41" i="81" s="1"/>
  <c r="D31" i="81"/>
  <c r="I28" i="81"/>
  <c r="H28" i="81"/>
  <c r="G28" i="81"/>
  <c r="F28" i="81"/>
  <c r="E27" i="81"/>
  <c r="E28" i="81" s="1"/>
  <c r="D27" i="81"/>
  <c r="E26" i="81"/>
  <c r="D26" i="81"/>
  <c r="F25" i="81"/>
  <c r="E24" i="81"/>
  <c r="D24" i="81"/>
  <c r="I23" i="81"/>
  <c r="I25" i="81" s="1"/>
  <c r="H23" i="81"/>
  <c r="H25" i="81" s="1"/>
  <c r="G23" i="81"/>
  <c r="D23" i="81" s="1"/>
  <c r="F23" i="81"/>
  <c r="E22" i="81"/>
  <c r="D22" i="81"/>
  <c r="E21" i="81"/>
  <c r="D21" i="81"/>
  <c r="E20" i="81"/>
  <c r="D20" i="81"/>
  <c r="I19" i="81"/>
  <c r="I29" i="81" s="1"/>
  <c r="I45" i="81" s="1"/>
  <c r="H19" i="81"/>
  <c r="G19" i="81"/>
  <c r="F19" i="81"/>
  <c r="F29" i="81" s="1"/>
  <c r="F45" i="81" s="1"/>
  <c r="F46" i="81" s="1"/>
  <c r="E18" i="81"/>
  <c r="D18" i="81"/>
  <c r="E17" i="81"/>
  <c r="D17" i="81"/>
  <c r="E16" i="81"/>
  <c r="D16" i="81"/>
  <c r="E15" i="81"/>
  <c r="E19" i="81" s="1"/>
  <c r="D15" i="81"/>
  <c r="F12" i="81"/>
  <c r="G12" i="81" s="1"/>
  <c r="H12" i="81" s="1"/>
  <c r="I12" i="81" s="1"/>
  <c r="C4" i="81"/>
  <c r="F3" i="81"/>
  <c r="D3" i="81"/>
  <c r="D1" i="81"/>
  <c r="B56" i="9" s="1"/>
  <c r="B55" i="6" s="1"/>
  <c r="K45" i="80"/>
  <c r="E43" i="80"/>
  <c r="D43" i="80"/>
  <c r="K41" i="80"/>
  <c r="I41" i="80"/>
  <c r="H41" i="80"/>
  <c r="E40" i="80"/>
  <c r="D40" i="80"/>
  <c r="E39" i="80"/>
  <c r="D39" i="80"/>
  <c r="K38" i="80"/>
  <c r="I38" i="80"/>
  <c r="H38" i="80"/>
  <c r="G38" i="80"/>
  <c r="F38" i="80"/>
  <c r="E37" i="80"/>
  <c r="D37" i="80"/>
  <c r="E36" i="80"/>
  <c r="D36" i="80"/>
  <c r="E35" i="80"/>
  <c r="D35" i="80"/>
  <c r="E34" i="80"/>
  <c r="E38" i="80" s="1"/>
  <c r="D34" i="80"/>
  <c r="K33" i="80"/>
  <c r="I33" i="80"/>
  <c r="H33" i="80"/>
  <c r="G33" i="80"/>
  <c r="G41" i="80" s="1"/>
  <c r="F33" i="80"/>
  <c r="F41" i="80" s="1"/>
  <c r="E33" i="80"/>
  <c r="E41" i="80" s="1"/>
  <c r="E32" i="80"/>
  <c r="D32" i="80"/>
  <c r="E31" i="80"/>
  <c r="D31" i="80"/>
  <c r="D33" i="80" s="1"/>
  <c r="I28" i="80"/>
  <c r="H28" i="80"/>
  <c r="G28" i="80"/>
  <c r="F28" i="80"/>
  <c r="E27" i="80"/>
  <c r="D27" i="80"/>
  <c r="E26" i="80"/>
  <c r="E28" i="80" s="1"/>
  <c r="D26" i="80"/>
  <c r="D28" i="80" s="1"/>
  <c r="I25" i="80"/>
  <c r="F25" i="80"/>
  <c r="E24" i="80"/>
  <c r="D24" i="80"/>
  <c r="I23" i="80"/>
  <c r="H23" i="80"/>
  <c r="H25" i="80" s="1"/>
  <c r="G23" i="80"/>
  <c r="G25" i="80" s="1"/>
  <c r="F23" i="80"/>
  <c r="E22" i="80"/>
  <c r="D22" i="80"/>
  <c r="E21" i="80"/>
  <c r="D21" i="80"/>
  <c r="E20" i="80"/>
  <c r="D20" i="80"/>
  <c r="I19" i="80"/>
  <c r="I29" i="80" s="1"/>
  <c r="I45" i="80" s="1"/>
  <c r="H19" i="80"/>
  <c r="G19" i="80"/>
  <c r="F19" i="80"/>
  <c r="F29" i="80" s="1"/>
  <c r="F45" i="80" s="1"/>
  <c r="F46" i="80" s="1"/>
  <c r="E18" i="80"/>
  <c r="D18" i="80"/>
  <c r="E17" i="80"/>
  <c r="D17" i="80"/>
  <c r="E16" i="80"/>
  <c r="D16" i="80"/>
  <c r="E15" i="80"/>
  <c r="E19" i="80" s="1"/>
  <c r="D15" i="80"/>
  <c r="F12" i="80"/>
  <c r="G12" i="80" s="1"/>
  <c r="H12" i="80" s="1"/>
  <c r="I12" i="80" s="1"/>
  <c r="C4" i="80"/>
  <c r="F3" i="80"/>
  <c r="D3" i="80"/>
  <c r="D1" i="80"/>
  <c r="B57" i="9" s="1"/>
  <c r="B56" i="6" s="1"/>
  <c r="K45" i="79"/>
  <c r="E43" i="79"/>
  <c r="D43" i="79"/>
  <c r="K41" i="79"/>
  <c r="E40" i="79"/>
  <c r="D40" i="79"/>
  <c r="E39" i="79"/>
  <c r="D39" i="79"/>
  <c r="K38" i="79"/>
  <c r="I38" i="79"/>
  <c r="H38" i="79"/>
  <c r="G38" i="79"/>
  <c r="F38" i="79"/>
  <c r="E37" i="79"/>
  <c r="D37" i="79"/>
  <c r="E36" i="79"/>
  <c r="D36" i="79"/>
  <c r="E35" i="79"/>
  <c r="D35" i="79"/>
  <c r="E34" i="79"/>
  <c r="E38" i="79" s="1"/>
  <c r="D34" i="79"/>
  <c r="K33" i="79"/>
  <c r="I33" i="79"/>
  <c r="I41" i="79" s="1"/>
  <c r="H33" i="79"/>
  <c r="H41" i="79" s="1"/>
  <c r="G33" i="79"/>
  <c r="G41" i="79" s="1"/>
  <c r="F33" i="79"/>
  <c r="F41" i="79" s="1"/>
  <c r="E32" i="79"/>
  <c r="D32" i="79"/>
  <c r="E31" i="79"/>
  <c r="E33" i="79" s="1"/>
  <c r="E41" i="79" s="1"/>
  <c r="D31" i="79"/>
  <c r="I28" i="79"/>
  <c r="H28" i="79"/>
  <c r="G28" i="79"/>
  <c r="F28" i="79"/>
  <c r="E27" i="79"/>
  <c r="D27" i="79"/>
  <c r="E26" i="79"/>
  <c r="E28" i="79" s="1"/>
  <c r="D26" i="79"/>
  <c r="F25" i="79"/>
  <c r="E24" i="79"/>
  <c r="D24" i="79"/>
  <c r="I23" i="79"/>
  <c r="I25" i="79" s="1"/>
  <c r="H23" i="79"/>
  <c r="H25" i="79" s="1"/>
  <c r="G23" i="79"/>
  <c r="G25" i="79" s="1"/>
  <c r="F23" i="79"/>
  <c r="E22" i="79"/>
  <c r="D22" i="79"/>
  <c r="E21" i="79"/>
  <c r="D21" i="79"/>
  <c r="E20" i="79"/>
  <c r="D20" i="79"/>
  <c r="I19" i="79"/>
  <c r="H19" i="79"/>
  <c r="G19" i="79"/>
  <c r="F19" i="79"/>
  <c r="F29" i="79" s="1"/>
  <c r="F45" i="79" s="1"/>
  <c r="F46" i="79" s="1"/>
  <c r="E18" i="79"/>
  <c r="D18" i="79"/>
  <c r="E17" i="79"/>
  <c r="D17" i="79"/>
  <c r="E16" i="79"/>
  <c r="D16" i="79"/>
  <c r="E15" i="79"/>
  <c r="E19" i="79" s="1"/>
  <c r="D15" i="79"/>
  <c r="D19" i="79" s="1"/>
  <c r="F12" i="79"/>
  <c r="G12" i="79" s="1"/>
  <c r="H12" i="79" s="1"/>
  <c r="I12" i="79" s="1"/>
  <c r="C4" i="79"/>
  <c r="F3" i="79"/>
  <c r="D3" i="79"/>
  <c r="D1" i="79"/>
  <c r="B49" i="9" s="1"/>
  <c r="B48" i="6" s="1"/>
  <c r="D2" i="18"/>
  <c r="K2" i="6"/>
  <c r="E2" i="78"/>
  <c r="K47" i="78"/>
  <c r="K15" i="4" s="1"/>
  <c r="J47" i="78"/>
  <c r="J15" i="4" s="1"/>
  <c r="H47" i="78"/>
  <c r="I15" i="4" s="1"/>
  <c r="F47" i="78"/>
  <c r="L15" i="4" s="1"/>
  <c r="M15" i="4" s="1"/>
  <c r="N15" i="4" s="1"/>
  <c r="D54" i="6"/>
  <c r="D55" i="6"/>
  <c r="O51" i="6"/>
  <c r="D52" i="6"/>
  <c r="Q49" i="6"/>
  <c r="D50" i="6"/>
  <c r="J56" i="6"/>
  <c r="J48" i="6"/>
  <c r="D57" i="6"/>
  <c r="D53" i="6"/>
  <c r="D28" i="85" l="1"/>
  <c r="D33" i="88"/>
  <c r="D19" i="88"/>
  <c r="D28" i="88"/>
  <c r="D38" i="88"/>
  <c r="D19" i="80"/>
  <c r="D38" i="80"/>
  <c r="D41" i="80" s="1"/>
  <c r="D25" i="81"/>
  <c r="D19" i="81"/>
  <c r="D33" i="81"/>
  <c r="D28" i="81"/>
  <c r="D38" i="81"/>
  <c r="D28" i="82"/>
  <c r="D33" i="82"/>
  <c r="D25" i="82"/>
  <c r="D38" i="82"/>
  <c r="D29" i="82"/>
  <c r="D19" i="83"/>
  <c r="D33" i="83"/>
  <c r="D38" i="83"/>
  <c r="D38" i="84"/>
  <c r="D25" i="84"/>
  <c r="D19" i="84"/>
  <c r="D29" i="84" s="1"/>
  <c r="D33" i="84"/>
  <c r="D19" i="85"/>
  <c r="D33" i="85"/>
  <c r="D41" i="85" s="1"/>
  <c r="D28" i="86"/>
  <c r="D33" i="86"/>
  <c r="D38" i="86"/>
  <c r="D28" i="87"/>
  <c r="D33" i="87"/>
  <c r="D38" i="87"/>
  <c r="D28" i="79"/>
  <c r="D33" i="79"/>
  <c r="D38" i="79"/>
  <c r="C74" i="6"/>
  <c r="C75" i="6" s="1"/>
  <c r="C76" i="6" s="1"/>
  <c r="C72" i="6"/>
  <c r="C73" i="6" s="1"/>
  <c r="G45" i="86"/>
  <c r="D19" i="86"/>
  <c r="E19" i="86"/>
  <c r="E29" i="86" s="1"/>
  <c r="E45" i="86" s="1"/>
  <c r="G57" i="6"/>
  <c r="E57" i="6"/>
  <c r="F57" i="6"/>
  <c r="F52" i="6"/>
  <c r="G52" i="6"/>
  <c r="E52" i="6"/>
  <c r="E50" i="6"/>
  <c r="F50" i="6"/>
  <c r="G50" i="6"/>
  <c r="F54" i="6"/>
  <c r="G54" i="6"/>
  <c r="E54" i="6"/>
  <c r="E55" i="6"/>
  <c r="F55" i="6"/>
  <c r="G55" i="6"/>
  <c r="E53" i="6"/>
  <c r="F53" i="6"/>
  <c r="G53" i="6"/>
  <c r="G12" i="86"/>
  <c r="H12" i="86" s="1"/>
  <c r="I12" i="86" s="1"/>
  <c r="E13" i="88"/>
  <c r="E13" i="80"/>
  <c r="E25" i="88"/>
  <c r="E29" i="88" s="1"/>
  <c r="E45" i="88" s="1"/>
  <c r="D41" i="88"/>
  <c r="E23" i="88"/>
  <c r="G25" i="88"/>
  <c r="G29" i="88" s="1"/>
  <c r="G45" i="88" s="1"/>
  <c r="G46" i="88" s="1"/>
  <c r="H46" i="88" s="1"/>
  <c r="I46" i="88" s="1"/>
  <c r="K46" i="87"/>
  <c r="E29" i="87"/>
  <c r="E45" i="87" s="1"/>
  <c r="G12" i="87"/>
  <c r="H12" i="87" s="1"/>
  <c r="I12" i="87" s="1"/>
  <c r="D23" i="87"/>
  <c r="D25" i="87" s="1"/>
  <c r="D29" i="87" s="1"/>
  <c r="F29" i="86"/>
  <c r="F45" i="86" s="1"/>
  <c r="F46" i="86" s="1"/>
  <c r="H45" i="86"/>
  <c r="F25" i="86"/>
  <c r="D23" i="86"/>
  <c r="D25" i="86" s="1"/>
  <c r="I29" i="85"/>
  <c r="I45" i="85" s="1"/>
  <c r="E41" i="85"/>
  <c r="E29" i="85"/>
  <c r="G29" i="85"/>
  <c r="G45" i="85" s="1"/>
  <c r="G46" i="85" s="1"/>
  <c r="H46" i="85" s="1"/>
  <c r="I46" i="85" s="1"/>
  <c r="G12" i="85"/>
  <c r="H12" i="85" s="1"/>
  <c r="I12" i="85" s="1"/>
  <c r="D23" i="85"/>
  <c r="D25" i="85" s="1"/>
  <c r="D29" i="85" s="1"/>
  <c r="E29" i="84"/>
  <c r="E45" i="84" s="1"/>
  <c r="I29" i="84"/>
  <c r="I45" i="84" s="1"/>
  <c r="E25" i="84"/>
  <c r="E13" i="84"/>
  <c r="E23" i="84"/>
  <c r="G25" i="84"/>
  <c r="G29" i="84" s="1"/>
  <c r="G45" i="84" s="1"/>
  <c r="G46" i="84" s="1"/>
  <c r="H46" i="84" s="1"/>
  <c r="I46" i="84" s="1"/>
  <c r="H46" i="83"/>
  <c r="E29" i="83"/>
  <c r="E45" i="83" s="1"/>
  <c r="H29" i="83"/>
  <c r="H45" i="83" s="1"/>
  <c r="I29" i="83"/>
  <c r="I45" i="83" s="1"/>
  <c r="G12" i="83"/>
  <c r="H12" i="83" s="1"/>
  <c r="I12" i="83" s="1"/>
  <c r="D23" i="83"/>
  <c r="D25" i="83" s="1"/>
  <c r="D41" i="82"/>
  <c r="D45" i="82" s="1"/>
  <c r="E25" i="82"/>
  <c r="E29" i="82" s="1"/>
  <c r="E45" i="82" s="1"/>
  <c r="H29" i="82"/>
  <c r="H45" i="82" s="1"/>
  <c r="I29" i="82"/>
  <c r="I45" i="82" s="1"/>
  <c r="E13" i="82"/>
  <c r="E23" i="82"/>
  <c r="G25" i="82"/>
  <c r="G29" i="82" s="1"/>
  <c r="G45" i="82" s="1"/>
  <c r="G46" i="82" s="1"/>
  <c r="H46" i="82" s="1"/>
  <c r="I46" i="82" s="1"/>
  <c r="H29" i="81"/>
  <c r="H45" i="81" s="1"/>
  <c r="E25" i="81"/>
  <c r="E29" i="81" s="1"/>
  <c r="E45" i="81" s="1"/>
  <c r="E13" i="81"/>
  <c r="E23" i="81"/>
  <c r="G25" i="81"/>
  <c r="G29" i="81" s="1"/>
  <c r="G45" i="81" s="1"/>
  <c r="G46" i="81" s="1"/>
  <c r="H46" i="81" s="1"/>
  <c r="I46" i="81" s="1"/>
  <c r="G46" i="80"/>
  <c r="H46" i="80" s="1"/>
  <c r="I46" i="80" s="1"/>
  <c r="G29" i="80"/>
  <c r="G45" i="80" s="1"/>
  <c r="H29" i="80"/>
  <c r="H45" i="80" s="1"/>
  <c r="D23" i="80"/>
  <c r="D25" i="80" s="1"/>
  <c r="E23" i="80"/>
  <c r="E25" i="80" s="1"/>
  <c r="E29" i="80" s="1"/>
  <c r="E45" i="80" s="1"/>
  <c r="D23" i="79"/>
  <c r="D25" i="79" s="1"/>
  <c r="G29" i="79"/>
  <c r="G45" i="79" s="1"/>
  <c r="G46" i="79" s="1"/>
  <c r="H46" i="79" s="1"/>
  <c r="H29" i="79"/>
  <c r="H45" i="79" s="1"/>
  <c r="I29" i="79"/>
  <c r="I45" i="79" s="1"/>
  <c r="E13" i="79"/>
  <c r="E23" i="79"/>
  <c r="E25" i="79" s="1"/>
  <c r="E29" i="79" s="1"/>
  <c r="E45" i="79" s="1"/>
  <c r="Q2" i="14"/>
  <c r="Q3" i="14" s="1"/>
  <c r="H12" i="14"/>
  <c r="A1" i="68"/>
  <c r="D1" i="68"/>
  <c r="N47" i="14" s="1"/>
  <c r="D3" i="68"/>
  <c r="E3" i="68"/>
  <c r="F3" i="68"/>
  <c r="G3" i="68"/>
  <c r="C4" i="68"/>
  <c r="E12" i="68"/>
  <c r="D15" i="68"/>
  <c r="D16" i="68"/>
  <c r="D17" i="68"/>
  <c r="D18" i="68"/>
  <c r="D19" i="68"/>
  <c r="D20" i="68"/>
  <c r="D21" i="68"/>
  <c r="D22" i="68"/>
  <c r="D23" i="68"/>
  <c r="D24" i="68"/>
  <c r="E25" i="68"/>
  <c r="D26" i="68"/>
  <c r="D27" i="68"/>
  <c r="D28" i="68"/>
  <c r="D29" i="68"/>
  <c r="D30" i="68"/>
  <c r="D31" i="68"/>
  <c r="D32" i="68"/>
  <c r="D33" i="68"/>
  <c r="D34" i="68"/>
  <c r="D35" i="68"/>
  <c r="E36" i="68"/>
  <c r="D37" i="68"/>
  <c r="E38" i="68"/>
  <c r="E50" i="68" s="1"/>
  <c r="D39" i="68"/>
  <c r="D40" i="68"/>
  <c r="D41" i="68"/>
  <c r="D42" i="68"/>
  <c r="D43" i="68"/>
  <c r="D44" i="68"/>
  <c r="D45" i="68"/>
  <c r="D46" i="68"/>
  <c r="D47" i="68"/>
  <c r="D48" i="68"/>
  <c r="E49" i="68"/>
  <c r="D52" i="68"/>
  <c r="D53" i="68"/>
  <c r="E54" i="68"/>
  <c r="D55" i="68"/>
  <c r="D56" i="68"/>
  <c r="D57" i="68"/>
  <c r="D58" i="68"/>
  <c r="D59" i="68"/>
  <c r="D60" i="68"/>
  <c r="D61" i="68"/>
  <c r="D62" i="68"/>
  <c r="D63" i="68"/>
  <c r="D64" i="68"/>
  <c r="D65" i="68"/>
  <c r="D66" i="68"/>
  <c r="E67" i="68"/>
  <c r="E70" i="68" s="1"/>
  <c r="D68" i="68"/>
  <c r="D69" i="68"/>
  <c r="D72" i="68"/>
  <c r="A1" i="67"/>
  <c r="D1" i="67"/>
  <c r="N46" i="14" s="1"/>
  <c r="D3" i="67"/>
  <c r="E3" i="67"/>
  <c r="F3" i="67"/>
  <c r="G3" i="67"/>
  <c r="C4" i="67"/>
  <c r="E12" i="67"/>
  <c r="D15" i="67"/>
  <c r="D16" i="67"/>
  <c r="D17" i="67"/>
  <c r="D18" i="67"/>
  <c r="D19" i="67"/>
  <c r="D20" i="67"/>
  <c r="D21" i="67"/>
  <c r="D22" i="67"/>
  <c r="D23" i="67"/>
  <c r="D24" i="67"/>
  <c r="E25" i="67"/>
  <c r="D26" i="67"/>
  <c r="D27" i="67"/>
  <c r="D28" i="67"/>
  <c r="D29" i="67"/>
  <c r="D30" i="67"/>
  <c r="D31" i="67"/>
  <c r="D32" i="67"/>
  <c r="D33" i="67"/>
  <c r="D34" i="67"/>
  <c r="D35" i="67"/>
  <c r="E36" i="67"/>
  <c r="D37" i="67"/>
  <c r="E38" i="67"/>
  <c r="D39" i="67"/>
  <c r="D40" i="67"/>
  <c r="D41" i="67"/>
  <c r="D42" i="67"/>
  <c r="D43" i="67"/>
  <c r="D44" i="67"/>
  <c r="D45" i="67"/>
  <c r="D46" i="67"/>
  <c r="D47" i="67"/>
  <c r="D48" i="67"/>
  <c r="E49" i="67"/>
  <c r="D52" i="67"/>
  <c r="D53" i="67"/>
  <c r="E54" i="67"/>
  <c r="D55" i="67"/>
  <c r="D56" i="67"/>
  <c r="D57" i="67"/>
  <c r="D58" i="67"/>
  <c r="D59" i="67"/>
  <c r="D60" i="67"/>
  <c r="D61" i="67"/>
  <c r="D62" i="67"/>
  <c r="D63" i="67"/>
  <c r="D64" i="67"/>
  <c r="D65" i="67"/>
  <c r="D66" i="67"/>
  <c r="E67" i="67"/>
  <c r="E70" i="67" s="1"/>
  <c r="D68" i="67"/>
  <c r="D69" i="67"/>
  <c r="D72" i="67"/>
  <c r="A1" i="66"/>
  <c r="D1" i="66"/>
  <c r="N45" i="14" s="1"/>
  <c r="D3" i="66"/>
  <c r="E3" i="66"/>
  <c r="F3" i="66"/>
  <c r="G3" i="66"/>
  <c r="C4" i="66"/>
  <c r="E12" i="66"/>
  <c r="D15" i="66"/>
  <c r="D16" i="66"/>
  <c r="D17" i="66"/>
  <c r="D18" i="66"/>
  <c r="D19" i="66"/>
  <c r="D20" i="66"/>
  <c r="D21" i="66"/>
  <c r="D22" i="66"/>
  <c r="D23" i="66"/>
  <c r="D24" i="66"/>
  <c r="E25" i="66"/>
  <c r="D26" i="66"/>
  <c r="D27" i="66"/>
  <c r="D28" i="66"/>
  <c r="D29" i="66"/>
  <c r="D30" i="66"/>
  <c r="D31" i="66"/>
  <c r="D32" i="66"/>
  <c r="D33" i="66"/>
  <c r="D34" i="66"/>
  <c r="D35" i="66"/>
  <c r="E36" i="66"/>
  <c r="E38" i="66" s="1"/>
  <c r="E50" i="66" s="1"/>
  <c r="D37" i="66"/>
  <c r="D39" i="66"/>
  <c r="D40" i="66"/>
  <c r="D41" i="66"/>
  <c r="D42" i="66"/>
  <c r="D43" i="66"/>
  <c r="D44" i="66"/>
  <c r="D45" i="66"/>
  <c r="D46" i="66"/>
  <c r="D47" i="66"/>
  <c r="D48" i="66"/>
  <c r="E49" i="66"/>
  <c r="D52" i="66"/>
  <c r="D53" i="66"/>
  <c r="E54" i="66"/>
  <c r="D55" i="66"/>
  <c r="D56" i="66"/>
  <c r="D57" i="66"/>
  <c r="D58" i="66"/>
  <c r="D59" i="66"/>
  <c r="D60" i="66"/>
  <c r="D61" i="66"/>
  <c r="D62" i="66"/>
  <c r="D63" i="66"/>
  <c r="D64" i="66"/>
  <c r="D65" i="66"/>
  <c r="D66" i="66"/>
  <c r="E67" i="66"/>
  <c r="E70" i="66" s="1"/>
  <c r="D68" i="66"/>
  <c r="D69" i="66"/>
  <c r="D72" i="66"/>
  <c r="A1" i="65"/>
  <c r="D1" i="65"/>
  <c r="N44" i="14" s="1"/>
  <c r="D3" i="65"/>
  <c r="E3" i="65"/>
  <c r="F3" i="65"/>
  <c r="G3" i="65"/>
  <c r="C4" i="65"/>
  <c r="E12" i="65"/>
  <c r="D15" i="65"/>
  <c r="D16" i="65"/>
  <c r="D17" i="65"/>
  <c r="D18" i="65"/>
  <c r="D19" i="65"/>
  <c r="D20" i="65"/>
  <c r="D21" i="65"/>
  <c r="D22" i="65"/>
  <c r="D23" i="65"/>
  <c r="D24" i="65"/>
  <c r="E25" i="65"/>
  <c r="D26" i="65"/>
  <c r="D27" i="65"/>
  <c r="D28" i="65"/>
  <c r="D29" i="65"/>
  <c r="D30" i="65"/>
  <c r="D31" i="65"/>
  <c r="D32" i="65"/>
  <c r="D33" i="65"/>
  <c r="D34" i="65"/>
  <c r="D35" i="65"/>
  <c r="E36" i="65"/>
  <c r="E38" i="65" s="1"/>
  <c r="D37" i="65"/>
  <c r="D39" i="65"/>
  <c r="D40" i="65"/>
  <c r="D41" i="65"/>
  <c r="D42" i="65"/>
  <c r="D43" i="65"/>
  <c r="D44" i="65"/>
  <c r="D45" i="65"/>
  <c r="D46" i="65"/>
  <c r="D47" i="65"/>
  <c r="D48" i="65"/>
  <c r="E49" i="65"/>
  <c r="D52" i="65"/>
  <c r="D53" i="65"/>
  <c r="E54" i="65"/>
  <c r="D55" i="65"/>
  <c r="D56" i="65"/>
  <c r="D57" i="65"/>
  <c r="D58" i="65"/>
  <c r="D59" i="65"/>
  <c r="D60" i="65"/>
  <c r="D61" i="65"/>
  <c r="D62" i="65"/>
  <c r="D63" i="65"/>
  <c r="D64" i="65"/>
  <c r="D65" i="65"/>
  <c r="D66" i="65"/>
  <c r="E67" i="65"/>
  <c r="D68" i="65"/>
  <c r="D69" i="65"/>
  <c r="E70" i="65"/>
  <c r="D72" i="65"/>
  <c r="A1" i="64"/>
  <c r="D1" i="64"/>
  <c r="N43" i="14" s="1"/>
  <c r="D3" i="64"/>
  <c r="E3" i="64"/>
  <c r="F3" i="64"/>
  <c r="G3" i="64"/>
  <c r="C4" i="64"/>
  <c r="E12" i="64"/>
  <c r="D15" i="64"/>
  <c r="D16" i="64"/>
  <c r="D17" i="64"/>
  <c r="D18" i="64"/>
  <c r="D19" i="64"/>
  <c r="D20" i="64"/>
  <c r="D21" i="64"/>
  <c r="D22" i="64"/>
  <c r="D23" i="64"/>
  <c r="D24" i="64"/>
  <c r="E25" i="64"/>
  <c r="D26" i="64"/>
  <c r="D27" i="64"/>
  <c r="D28" i="64"/>
  <c r="D29" i="64"/>
  <c r="D30" i="64"/>
  <c r="D31" i="64"/>
  <c r="D32" i="64"/>
  <c r="D33" i="64"/>
  <c r="D34" i="64"/>
  <c r="D35" i="64"/>
  <c r="E36" i="64"/>
  <c r="E38" i="64" s="1"/>
  <c r="D37" i="64"/>
  <c r="D39" i="64"/>
  <c r="D40" i="64"/>
  <c r="D41" i="64"/>
  <c r="D42" i="64"/>
  <c r="D43" i="64"/>
  <c r="D44" i="64"/>
  <c r="D45" i="64"/>
  <c r="D46" i="64"/>
  <c r="D47" i="64"/>
  <c r="D48" i="64"/>
  <c r="E49" i="64"/>
  <c r="D52" i="64"/>
  <c r="D53" i="64"/>
  <c r="E54" i="64"/>
  <c r="D55" i="64"/>
  <c r="D56" i="64"/>
  <c r="D57" i="64"/>
  <c r="D58" i="64"/>
  <c r="D59" i="64"/>
  <c r="D60" i="64"/>
  <c r="D61" i="64"/>
  <c r="D62" i="64"/>
  <c r="D63" i="64"/>
  <c r="D64" i="64"/>
  <c r="D65" i="64"/>
  <c r="D66" i="64"/>
  <c r="E67" i="64"/>
  <c r="E70" i="64" s="1"/>
  <c r="D68" i="64"/>
  <c r="D69" i="64"/>
  <c r="D72" i="64"/>
  <c r="A1" i="63"/>
  <c r="D1" i="63"/>
  <c r="N42" i="14" s="1"/>
  <c r="D3" i="63"/>
  <c r="E3" i="63"/>
  <c r="F3" i="63"/>
  <c r="G3" i="63"/>
  <c r="C4" i="63"/>
  <c r="E12" i="63"/>
  <c r="D15" i="63"/>
  <c r="D16" i="63"/>
  <c r="D17" i="63"/>
  <c r="D18" i="63"/>
  <c r="D19" i="63"/>
  <c r="D20" i="63"/>
  <c r="D21" i="63"/>
  <c r="D22" i="63"/>
  <c r="D23" i="63"/>
  <c r="D24" i="63"/>
  <c r="E25" i="63"/>
  <c r="D26" i="63"/>
  <c r="D27" i="63"/>
  <c r="D28" i="63"/>
  <c r="D29" i="63"/>
  <c r="D30" i="63"/>
  <c r="D31" i="63"/>
  <c r="D32" i="63"/>
  <c r="D33" i="63"/>
  <c r="D34" i="63"/>
  <c r="D35" i="63"/>
  <c r="E36" i="63"/>
  <c r="E38" i="63" s="1"/>
  <c r="D37" i="63"/>
  <c r="D39" i="63"/>
  <c r="D40" i="63"/>
  <c r="D41" i="63"/>
  <c r="D42" i="63"/>
  <c r="D43" i="63"/>
  <c r="D44" i="63"/>
  <c r="D45" i="63"/>
  <c r="D46" i="63"/>
  <c r="D47" i="63"/>
  <c r="D48" i="63"/>
  <c r="E49" i="63"/>
  <c r="D52" i="63"/>
  <c r="D53" i="63"/>
  <c r="D54" i="63"/>
  <c r="E54" i="63"/>
  <c r="D55" i="63"/>
  <c r="D56" i="63"/>
  <c r="D57" i="63"/>
  <c r="D58" i="63"/>
  <c r="D59" i="63"/>
  <c r="D60" i="63"/>
  <c r="D61" i="63"/>
  <c r="D62" i="63"/>
  <c r="D63" i="63"/>
  <c r="D64" i="63"/>
  <c r="D65" i="63"/>
  <c r="D66" i="63"/>
  <c r="E67" i="63"/>
  <c r="E70" i="63" s="1"/>
  <c r="D68" i="63"/>
  <c r="D69" i="63"/>
  <c r="D72" i="63"/>
  <c r="A1" i="62"/>
  <c r="D1" i="62"/>
  <c r="N41" i="14" s="1"/>
  <c r="D3" i="62"/>
  <c r="E3" i="62"/>
  <c r="F3" i="62"/>
  <c r="G3" i="62"/>
  <c r="C4" i="62"/>
  <c r="E12" i="62"/>
  <c r="D15" i="62"/>
  <c r="D16" i="62"/>
  <c r="D17" i="62"/>
  <c r="D18" i="62"/>
  <c r="D19" i="62"/>
  <c r="D20" i="62"/>
  <c r="D21" i="62"/>
  <c r="D22" i="62"/>
  <c r="D23" i="62"/>
  <c r="D24" i="62"/>
  <c r="E25" i="62"/>
  <c r="D26" i="62"/>
  <c r="D27" i="62"/>
  <c r="D28" i="62"/>
  <c r="D29" i="62"/>
  <c r="D30" i="62"/>
  <c r="D31" i="62"/>
  <c r="D32" i="62"/>
  <c r="D33" i="62"/>
  <c r="D34" i="62"/>
  <c r="D35" i="62"/>
  <c r="E36" i="62"/>
  <c r="E38" i="62" s="1"/>
  <c r="D37" i="62"/>
  <c r="D39" i="62"/>
  <c r="D40" i="62"/>
  <c r="D41" i="62"/>
  <c r="D42" i="62"/>
  <c r="D43" i="62"/>
  <c r="D44" i="62"/>
  <c r="D45" i="62"/>
  <c r="D46" i="62"/>
  <c r="D47" i="62"/>
  <c r="D48" i="62"/>
  <c r="E49" i="62"/>
  <c r="D52" i="62"/>
  <c r="D53" i="62"/>
  <c r="E54" i="62"/>
  <c r="D55" i="62"/>
  <c r="D56" i="62"/>
  <c r="D57" i="62"/>
  <c r="D58" i="62"/>
  <c r="D59" i="62"/>
  <c r="D60" i="62"/>
  <c r="D61" i="62"/>
  <c r="D62" i="62"/>
  <c r="D63" i="62"/>
  <c r="D64" i="62"/>
  <c r="D65" i="62"/>
  <c r="D66" i="62"/>
  <c r="E67" i="62"/>
  <c r="E70" i="62" s="1"/>
  <c r="D68" i="62"/>
  <c r="D69" i="62"/>
  <c r="D72" i="62"/>
  <c r="A1" i="61"/>
  <c r="D1" i="61"/>
  <c r="N40" i="14" s="1"/>
  <c r="D3" i="61"/>
  <c r="E3" i="61"/>
  <c r="F3" i="61"/>
  <c r="G3" i="61"/>
  <c r="C4" i="61"/>
  <c r="E12" i="61"/>
  <c r="D15" i="61"/>
  <c r="D16" i="61"/>
  <c r="D17" i="61"/>
  <c r="D18" i="61"/>
  <c r="D19" i="61"/>
  <c r="D20" i="61"/>
  <c r="D21" i="61"/>
  <c r="D22" i="61"/>
  <c r="D23" i="61"/>
  <c r="D24" i="61"/>
  <c r="E25" i="61"/>
  <c r="D26" i="61"/>
  <c r="D27" i="61"/>
  <c r="D28" i="61"/>
  <c r="D29" i="61"/>
  <c r="D30" i="61"/>
  <c r="D31" i="61"/>
  <c r="D32" i="61"/>
  <c r="D33" i="61"/>
  <c r="D34" i="61"/>
  <c r="D35" i="61"/>
  <c r="E36" i="61"/>
  <c r="E38" i="61" s="1"/>
  <c r="D37" i="61"/>
  <c r="D39" i="61"/>
  <c r="D40" i="61"/>
  <c r="D41" i="61"/>
  <c r="D42" i="61"/>
  <c r="D43" i="61"/>
  <c r="D44" i="61"/>
  <c r="D45" i="61"/>
  <c r="D46" i="61"/>
  <c r="D47" i="61"/>
  <c r="D48" i="61"/>
  <c r="E49" i="61"/>
  <c r="D52" i="61"/>
  <c r="D53" i="61"/>
  <c r="E54" i="61"/>
  <c r="E70" i="61" s="1"/>
  <c r="D55" i="61"/>
  <c r="D56" i="61"/>
  <c r="D57" i="61"/>
  <c r="D58" i="61"/>
  <c r="D59" i="61"/>
  <c r="D60" i="61"/>
  <c r="D61" i="61"/>
  <c r="D62" i="61"/>
  <c r="D63" i="61"/>
  <c r="D64" i="61"/>
  <c r="D65" i="61"/>
  <c r="D66" i="61"/>
  <c r="E67" i="61"/>
  <c r="D68" i="61"/>
  <c r="D69" i="61"/>
  <c r="D72" i="61"/>
  <c r="A1" i="60"/>
  <c r="D1" i="60"/>
  <c r="N39" i="14" s="1"/>
  <c r="D3" i="60"/>
  <c r="E3" i="60"/>
  <c r="F3" i="60"/>
  <c r="G3" i="60"/>
  <c r="C4" i="60"/>
  <c r="E12" i="60"/>
  <c r="D15" i="60"/>
  <c r="D16" i="60"/>
  <c r="D17" i="60"/>
  <c r="D18" i="60"/>
  <c r="D19" i="60"/>
  <c r="D20" i="60"/>
  <c r="D21" i="60"/>
  <c r="D22" i="60"/>
  <c r="D23" i="60"/>
  <c r="D24" i="60"/>
  <c r="E25" i="60"/>
  <c r="D26" i="60"/>
  <c r="D27" i="60"/>
  <c r="D28" i="60"/>
  <c r="D29" i="60"/>
  <c r="D30" i="60"/>
  <c r="D31" i="60"/>
  <c r="D32" i="60"/>
  <c r="D33" i="60"/>
  <c r="D34" i="60"/>
  <c r="D35" i="60"/>
  <c r="E36" i="60"/>
  <c r="D37" i="60"/>
  <c r="E38" i="60"/>
  <c r="E50" i="60" s="1"/>
  <c r="D39" i="60"/>
  <c r="D40" i="60"/>
  <c r="D41" i="60"/>
  <c r="D42" i="60"/>
  <c r="D43" i="60"/>
  <c r="D44" i="60"/>
  <c r="D45" i="60"/>
  <c r="D46" i="60"/>
  <c r="D47" i="60"/>
  <c r="D48" i="60"/>
  <c r="E49" i="60"/>
  <c r="D52" i="60"/>
  <c r="D53" i="60"/>
  <c r="D54" i="60" s="1"/>
  <c r="E54" i="60"/>
  <c r="D55" i="60"/>
  <c r="D56" i="60"/>
  <c r="D57" i="60"/>
  <c r="D58" i="60"/>
  <c r="D59" i="60"/>
  <c r="D60" i="60"/>
  <c r="D61" i="60"/>
  <c r="D62" i="60"/>
  <c r="D63" i="60"/>
  <c r="D64" i="60"/>
  <c r="D65" i="60"/>
  <c r="D66" i="60"/>
  <c r="E67" i="60"/>
  <c r="E70" i="60" s="1"/>
  <c r="D68" i="60"/>
  <c r="D69" i="60"/>
  <c r="D72" i="60"/>
  <c r="A1" i="59"/>
  <c r="D1" i="59"/>
  <c r="N38" i="14" s="1"/>
  <c r="D3" i="59"/>
  <c r="E3" i="59"/>
  <c r="F3" i="59"/>
  <c r="G3" i="59"/>
  <c r="C4" i="59"/>
  <c r="E12" i="59"/>
  <c r="D15" i="59"/>
  <c r="D16" i="59"/>
  <c r="D17" i="59"/>
  <c r="D18" i="59"/>
  <c r="D19" i="59"/>
  <c r="D20" i="59"/>
  <c r="D21" i="59"/>
  <c r="D22" i="59"/>
  <c r="D23" i="59"/>
  <c r="D24" i="59"/>
  <c r="E25" i="59"/>
  <c r="D26" i="59"/>
  <c r="D27" i="59"/>
  <c r="D28" i="59"/>
  <c r="D29" i="59"/>
  <c r="D30" i="59"/>
  <c r="D31" i="59"/>
  <c r="D32" i="59"/>
  <c r="D33" i="59"/>
  <c r="D34" i="59"/>
  <c r="D35" i="59"/>
  <c r="E36" i="59"/>
  <c r="E38" i="59" s="1"/>
  <c r="D37" i="59"/>
  <c r="D39" i="59"/>
  <c r="D40" i="59"/>
  <c r="D41" i="59"/>
  <c r="D42" i="59"/>
  <c r="D43" i="59"/>
  <c r="D44" i="59"/>
  <c r="D45" i="59"/>
  <c r="D46" i="59"/>
  <c r="D47" i="59"/>
  <c r="D48" i="59"/>
  <c r="E49" i="59"/>
  <c r="D52" i="59"/>
  <c r="D53" i="59"/>
  <c r="E54" i="59"/>
  <c r="D55" i="59"/>
  <c r="D56" i="59"/>
  <c r="D57" i="59"/>
  <c r="D58" i="59"/>
  <c r="D59" i="59"/>
  <c r="D60" i="59"/>
  <c r="D61" i="59"/>
  <c r="D62" i="59"/>
  <c r="D63" i="59"/>
  <c r="D64" i="59"/>
  <c r="D65" i="59"/>
  <c r="D66" i="59"/>
  <c r="E67" i="59"/>
  <c r="E70" i="59" s="1"/>
  <c r="D68" i="59"/>
  <c r="D69" i="59"/>
  <c r="D72" i="59"/>
  <c r="A1" i="58"/>
  <c r="D1" i="58"/>
  <c r="N37" i="14" s="1"/>
  <c r="D3" i="58"/>
  <c r="E3" i="58"/>
  <c r="F3" i="58"/>
  <c r="G3" i="58"/>
  <c r="C4" i="58"/>
  <c r="E12" i="58"/>
  <c r="D15" i="58"/>
  <c r="D16" i="58"/>
  <c r="D17" i="58"/>
  <c r="D18" i="58"/>
  <c r="D19" i="58"/>
  <c r="D20" i="58"/>
  <c r="D21" i="58"/>
  <c r="D22" i="58"/>
  <c r="D23" i="58"/>
  <c r="D24" i="58"/>
  <c r="E25" i="58"/>
  <c r="D26" i="58"/>
  <c r="D27" i="58"/>
  <c r="D28" i="58"/>
  <c r="D29" i="58"/>
  <c r="D30" i="58"/>
  <c r="D31" i="58"/>
  <c r="D32" i="58"/>
  <c r="D33" i="58"/>
  <c r="D34" i="58"/>
  <c r="D35" i="58"/>
  <c r="E36" i="58"/>
  <c r="D37" i="58"/>
  <c r="E38" i="58"/>
  <c r="D39" i="58"/>
  <c r="D40" i="58"/>
  <c r="D41" i="58"/>
  <c r="D42" i="58"/>
  <c r="D43" i="58"/>
  <c r="D44" i="58"/>
  <c r="D45" i="58"/>
  <c r="D46" i="58"/>
  <c r="D47" i="58"/>
  <c r="D48" i="58"/>
  <c r="E49" i="58"/>
  <c r="D52" i="58"/>
  <c r="D53" i="58"/>
  <c r="E54" i="58"/>
  <c r="D55" i="58"/>
  <c r="D56" i="58"/>
  <c r="D57" i="58"/>
  <c r="D58" i="58"/>
  <c r="D59" i="58"/>
  <c r="D60" i="58"/>
  <c r="D61" i="58"/>
  <c r="D62" i="58"/>
  <c r="D63" i="58"/>
  <c r="D64" i="58"/>
  <c r="D65" i="58"/>
  <c r="D66" i="58"/>
  <c r="E67" i="58"/>
  <c r="D68" i="58"/>
  <c r="D69" i="58"/>
  <c r="E70" i="58"/>
  <c r="D72" i="58"/>
  <c r="A1" i="57"/>
  <c r="D1" i="57"/>
  <c r="N36" i="14" s="1"/>
  <c r="D3" i="57"/>
  <c r="E3" i="57"/>
  <c r="F3" i="57"/>
  <c r="G3" i="57"/>
  <c r="C4" i="57"/>
  <c r="D15" i="57"/>
  <c r="D16" i="57"/>
  <c r="D17" i="57"/>
  <c r="D18" i="57"/>
  <c r="D19" i="57"/>
  <c r="D20" i="57"/>
  <c r="D21" i="57"/>
  <c r="D22" i="57"/>
  <c r="D23" i="57"/>
  <c r="D24" i="57"/>
  <c r="E25" i="57"/>
  <c r="D26" i="57"/>
  <c r="D27" i="57"/>
  <c r="D28" i="57"/>
  <c r="D29" i="57"/>
  <c r="D30" i="57"/>
  <c r="D31" i="57"/>
  <c r="D32" i="57"/>
  <c r="D33" i="57"/>
  <c r="D34" i="57"/>
  <c r="D35" i="57"/>
  <c r="E36" i="57"/>
  <c r="D37" i="57"/>
  <c r="E38" i="57"/>
  <c r="D39" i="57"/>
  <c r="D40" i="57"/>
  <c r="D41" i="57"/>
  <c r="D42" i="57"/>
  <c r="D43" i="57"/>
  <c r="D44" i="57"/>
  <c r="D45" i="57"/>
  <c r="D46" i="57"/>
  <c r="D47" i="57"/>
  <c r="D48" i="57"/>
  <c r="E49" i="57"/>
  <c r="E50" i="57"/>
  <c r="D52" i="57"/>
  <c r="D53" i="57"/>
  <c r="D54" i="57"/>
  <c r="E54" i="57"/>
  <c r="D55" i="57"/>
  <c r="D56" i="57"/>
  <c r="D57" i="57"/>
  <c r="D58" i="57"/>
  <c r="D59" i="57"/>
  <c r="D60" i="57"/>
  <c r="D61" i="57"/>
  <c r="D62" i="57"/>
  <c r="D63" i="57"/>
  <c r="D64" i="57"/>
  <c r="D65" i="57"/>
  <c r="D66" i="57"/>
  <c r="E67" i="57"/>
  <c r="E70" i="57" s="1"/>
  <c r="D68" i="57"/>
  <c r="D69" i="57"/>
  <c r="D72" i="57"/>
  <c r="A1" i="56"/>
  <c r="D1" i="56"/>
  <c r="N35" i="14" s="1"/>
  <c r="D3" i="56"/>
  <c r="E3" i="56"/>
  <c r="F3" i="56"/>
  <c r="G3" i="56"/>
  <c r="C4" i="56"/>
  <c r="E12" i="56"/>
  <c r="D15" i="56"/>
  <c r="D16" i="56"/>
  <c r="D17" i="56"/>
  <c r="D18" i="56"/>
  <c r="D19" i="56"/>
  <c r="D20" i="56"/>
  <c r="D21" i="56"/>
  <c r="D22" i="56"/>
  <c r="D23" i="56"/>
  <c r="D24" i="56"/>
  <c r="E25" i="56"/>
  <c r="D26" i="56"/>
  <c r="D27" i="56"/>
  <c r="D28" i="56"/>
  <c r="D29" i="56"/>
  <c r="D30" i="56"/>
  <c r="D31" i="56"/>
  <c r="D32" i="56"/>
  <c r="D33" i="56"/>
  <c r="D34" i="56"/>
  <c r="D35" i="56"/>
  <c r="E36" i="56"/>
  <c r="E38" i="56" s="1"/>
  <c r="E50" i="56" s="1"/>
  <c r="D37" i="56"/>
  <c r="D39" i="56"/>
  <c r="D40" i="56"/>
  <c r="D41" i="56"/>
  <c r="D42" i="56"/>
  <c r="D43" i="56"/>
  <c r="D44" i="56"/>
  <c r="D45" i="56"/>
  <c r="D46" i="56"/>
  <c r="D47" i="56"/>
  <c r="D48" i="56"/>
  <c r="E49" i="56"/>
  <c r="D52" i="56"/>
  <c r="D53" i="56"/>
  <c r="E54" i="56"/>
  <c r="D55" i="56"/>
  <c r="D56" i="56"/>
  <c r="D57" i="56"/>
  <c r="D58" i="56"/>
  <c r="D59" i="56"/>
  <c r="D60" i="56"/>
  <c r="D61" i="56"/>
  <c r="D62" i="56"/>
  <c r="D63" i="56"/>
  <c r="D64" i="56"/>
  <c r="D65" i="56"/>
  <c r="D66" i="56"/>
  <c r="E67" i="56"/>
  <c r="E70" i="56" s="1"/>
  <c r="D68" i="56"/>
  <c r="D69" i="56"/>
  <c r="D72" i="56"/>
  <c r="A1" i="55"/>
  <c r="D1" i="55"/>
  <c r="N34" i="14" s="1"/>
  <c r="D3" i="55"/>
  <c r="E3" i="55"/>
  <c r="I3" i="55" s="1"/>
  <c r="F3" i="55"/>
  <c r="G3" i="55"/>
  <c r="C4" i="55"/>
  <c r="E12" i="55"/>
  <c r="D15" i="55"/>
  <c r="D16" i="55"/>
  <c r="D17" i="55"/>
  <c r="D18" i="55"/>
  <c r="D19" i="55"/>
  <c r="D20" i="55"/>
  <c r="D21" i="55"/>
  <c r="D22" i="55"/>
  <c r="D23" i="55"/>
  <c r="D24" i="55"/>
  <c r="E25" i="55"/>
  <c r="D26" i="55"/>
  <c r="D27" i="55"/>
  <c r="D28" i="55"/>
  <c r="D29" i="55"/>
  <c r="D30" i="55"/>
  <c r="D31" i="55"/>
  <c r="D32" i="55"/>
  <c r="D33" i="55"/>
  <c r="D34" i="55"/>
  <c r="D35" i="55"/>
  <c r="E36" i="55"/>
  <c r="E38" i="55" s="1"/>
  <c r="D37" i="55"/>
  <c r="D39" i="55"/>
  <c r="D40" i="55"/>
  <c r="D41" i="55"/>
  <c r="D42" i="55"/>
  <c r="D43" i="55"/>
  <c r="D44" i="55"/>
  <c r="D45" i="55"/>
  <c r="D46" i="55"/>
  <c r="D47" i="55"/>
  <c r="D48" i="55"/>
  <c r="E49" i="55"/>
  <c r="D52" i="55"/>
  <c r="D53" i="55"/>
  <c r="E54" i="55"/>
  <c r="D55" i="55"/>
  <c r="D56" i="55"/>
  <c r="D57" i="55"/>
  <c r="D58" i="55"/>
  <c r="D59" i="55"/>
  <c r="D60" i="55"/>
  <c r="D61" i="55"/>
  <c r="D62" i="55"/>
  <c r="D63" i="55"/>
  <c r="D64" i="55"/>
  <c r="D65" i="55"/>
  <c r="D66" i="55"/>
  <c r="E67" i="55"/>
  <c r="D68" i="55"/>
  <c r="D69" i="55"/>
  <c r="D72" i="55"/>
  <c r="A1" i="54"/>
  <c r="D1" i="54"/>
  <c r="N33" i="14" s="1"/>
  <c r="D3" i="54"/>
  <c r="C4" i="54"/>
  <c r="E12" i="54"/>
  <c r="D15" i="54"/>
  <c r="D16" i="54"/>
  <c r="D17" i="54"/>
  <c r="D18" i="54"/>
  <c r="D19" i="54"/>
  <c r="D20" i="54"/>
  <c r="D21" i="54"/>
  <c r="D22" i="54"/>
  <c r="D23" i="54"/>
  <c r="D24" i="54"/>
  <c r="E25" i="54"/>
  <c r="E50" i="54" s="1"/>
  <c r="F25" i="54"/>
  <c r="G25" i="54"/>
  <c r="H25" i="54"/>
  <c r="D26" i="54"/>
  <c r="D27" i="54"/>
  <c r="D28" i="54"/>
  <c r="D29" i="54"/>
  <c r="D30" i="54"/>
  <c r="D31" i="54"/>
  <c r="D32" i="54"/>
  <c r="D33" i="54"/>
  <c r="D34" i="54"/>
  <c r="D35" i="54"/>
  <c r="E36" i="54"/>
  <c r="E38" i="54" s="1"/>
  <c r="F36" i="54"/>
  <c r="F38" i="54" s="1"/>
  <c r="G36" i="54"/>
  <c r="G38" i="54" s="1"/>
  <c r="H36" i="54"/>
  <c r="H38" i="54" s="1"/>
  <c r="D37" i="54"/>
  <c r="D39" i="54"/>
  <c r="D40" i="54"/>
  <c r="D41" i="54"/>
  <c r="D42" i="54"/>
  <c r="D43" i="54"/>
  <c r="D44" i="54"/>
  <c r="D45" i="54"/>
  <c r="D46" i="54"/>
  <c r="D47" i="54"/>
  <c r="D48" i="54"/>
  <c r="E49" i="54"/>
  <c r="F49" i="54"/>
  <c r="G49" i="54"/>
  <c r="H49" i="54"/>
  <c r="D52" i="54"/>
  <c r="D53" i="54"/>
  <c r="E54" i="54"/>
  <c r="F54" i="54"/>
  <c r="G54" i="54"/>
  <c r="H54" i="54"/>
  <c r="D55" i="54"/>
  <c r="D56" i="54"/>
  <c r="D57" i="54"/>
  <c r="D58" i="54"/>
  <c r="D59" i="54"/>
  <c r="D60" i="54"/>
  <c r="D61" i="54"/>
  <c r="D62" i="54"/>
  <c r="D63" i="54"/>
  <c r="D64" i="54"/>
  <c r="D65" i="54"/>
  <c r="D66" i="54"/>
  <c r="E67" i="54"/>
  <c r="E70" i="54" s="1"/>
  <c r="F67" i="54"/>
  <c r="F70" i="54" s="1"/>
  <c r="G67" i="54"/>
  <c r="H67" i="54"/>
  <c r="H70" i="54" s="1"/>
  <c r="D68" i="54"/>
  <c r="D69" i="54"/>
  <c r="D72" i="54"/>
  <c r="D1" i="53"/>
  <c r="D3" i="53"/>
  <c r="F3" i="53"/>
  <c r="C4" i="53"/>
  <c r="F12" i="53"/>
  <c r="D15" i="53"/>
  <c r="E15" i="53"/>
  <c r="D16" i="53"/>
  <c r="E16" i="53"/>
  <c r="D17" i="53"/>
  <c r="E17" i="53"/>
  <c r="D18" i="53"/>
  <c r="E18" i="53"/>
  <c r="F19" i="53"/>
  <c r="G19" i="53"/>
  <c r="H19" i="53"/>
  <c r="I19" i="53"/>
  <c r="D20" i="53"/>
  <c r="E20" i="53"/>
  <c r="D21" i="53"/>
  <c r="E21" i="53"/>
  <c r="D22" i="53"/>
  <c r="E22" i="53"/>
  <c r="F23" i="53"/>
  <c r="G23" i="53"/>
  <c r="G25" i="53" s="1"/>
  <c r="H23" i="53"/>
  <c r="H25" i="53" s="1"/>
  <c r="I23" i="53"/>
  <c r="D24" i="53"/>
  <c r="E24" i="53"/>
  <c r="I25" i="53"/>
  <c r="D26" i="53"/>
  <c r="E26" i="53"/>
  <c r="D27" i="53"/>
  <c r="E27" i="53"/>
  <c r="F28" i="53"/>
  <c r="G28" i="53"/>
  <c r="H28" i="53"/>
  <c r="I28" i="53"/>
  <c r="D31" i="53"/>
  <c r="E31" i="53"/>
  <c r="D32" i="53"/>
  <c r="D33" i="53" s="1"/>
  <c r="E32" i="53"/>
  <c r="F33" i="53"/>
  <c r="G33" i="53"/>
  <c r="H33" i="53"/>
  <c r="H41" i="53" s="1"/>
  <c r="I33" i="53"/>
  <c r="K33" i="53"/>
  <c r="K41" i="53" s="1"/>
  <c r="K45" i="53" s="1"/>
  <c r="D34" i="53"/>
  <c r="E34" i="53"/>
  <c r="D35" i="53"/>
  <c r="E35" i="53"/>
  <c r="D36" i="53"/>
  <c r="E36" i="53"/>
  <c r="D37" i="53"/>
  <c r="E37" i="53"/>
  <c r="F38" i="53"/>
  <c r="G38" i="53"/>
  <c r="H38" i="53"/>
  <c r="I38" i="53"/>
  <c r="K38" i="53"/>
  <c r="D39" i="53"/>
  <c r="E39" i="53"/>
  <c r="D40" i="53"/>
  <c r="E40" i="53"/>
  <c r="F41" i="53"/>
  <c r="D43" i="53"/>
  <c r="E43" i="53"/>
  <c r="A1" i="52"/>
  <c r="D1" i="52"/>
  <c r="N31" i="14" s="1"/>
  <c r="D3" i="52"/>
  <c r="F3" i="52"/>
  <c r="C4" i="52"/>
  <c r="F12" i="52"/>
  <c r="D15" i="52"/>
  <c r="E15" i="52"/>
  <c r="D16" i="52"/>
  <c r="E16" i="52"/>
  <c r="D17" i="52"/>
  <c r="E17" i="52"/>
  <c r="D18" i="52"/>
  <c r="E18" i="52"/>
  <c r="F19" i="52"/>
  <c r="G19" i="52"/>
  <c r="H19" i="52"/>
  <c r="I19" i="52"/>
  <c r="I29" i="52" s="1"/>
  <c r="D20" i="52"/>
  <c r="E20" i="52"/>
  <c r="D21" i="52"/>
  <c r="E21" i="52"/>
  <c r="D22" i="52"/>
  <c r="E22" i="52"/>
  <c r="F23" i="52"/>
  <c r="F25" i="52" s="1"/>
  <c r="F29" i="52" s="1"/>
  <c r="F45" i="52" s="1"/>
  <c r="F46" i="52" s="1"/>
  <c r="G23" i="52"/>
  <c r="G25" i="52" s="1"/>
  <c r="H23" i="52"/>
  <c r="I23" i="52"/>
  <c r="D24" i="52"/>
  <c r="E24" i="52"/>
  <c r="I25" i="52"/>
  <c r="D26" i="52"/>
  <c r="E26" i="52"/>
  <c r="D27" i="52"/>
  <c r="D28" i="52" s="1"/>
  <c r="E27" i="52"/>
  <c r="F28" i="52"/>
  <c r="G28" i="52"/>
  <c r="H28" i="52"/>
  <c r="I28" i="52"/>
  <c r="D31" i="52"/>
  <c r="E31" i="52"/>
  <c r="D32" i="52"/>
  <c r="E32" i="52"/>
  <c r="F33" i="52"/>
  <c r="G33" i="52"/>
  <c r="H33" i="52"/>
  <c r="H41" i="52" s="1"/>
  <c r="I33" i="52"/>
  <c r="K33" i="52"/>
  <c r="K41" i="52" s="1"/>
  <c r="K45" i="52" s="1"/>
  <c r="D34" i="52"/>
  <c r="E34" i="52"/>
  <c r="E38" i="52" s="1"/>
  <c r="D35" i="52"/>
  <c r="E35" i="52"/>
  <c r="D36" i="52"/>
  <c r="E36" i="52"/>
  <c r="D37" i="52"/>
  <c r="E37" i="52"/>
  <c r="F38" i="52"/>
  <c r="F41" i="52" s="1"/>
  <c r="G38" i="52"/>
  <c r="H38" i="52"/>
  <c r="I38" i="52"/>
  <c r="K38" i="52"/>
  <c r="D39" i="52"/>
  <c r="E39" i="52"/>
  <c r="D40" i="52"/>
  <c r="E40" i="52"/>
  <c r="D43" i="52"/>
  <c r="E43" i="52"/>
  <c r="A1" i="51"/>
  <c r="D1" i="51"/>
  <c r="N30" i="14" s="1"/>
  <c r="D3" i="51"/>
  <c r="F3" i="51"/>
  <c r="C4" i="51"/>
  <c r="F12" i="51"/>
  <c r="D15" i="51"/>
  <c r="E15" i="51"/>
  <c r="D16" i="51"/>
  <c r="E16" i="51"/>
  <c r="D17" i="51"/>
  <c r="E17" i="51"/>
  <c r="D18" i="51"/>
  <c r="E18" i="51"/>
  <c r="F19" i="51"/>
  <c r="F29" i="51" s="1"/>
  <c r="G19" i="51"/>
  <c r="H19" i="51"/>
  <c r="I19" i="51"/>
  <c r="D20" i="51"/>
  <c r="E20" i="51"/>
  <c r="D21" i="51"/>
  <c r="E21" i="51"/>
  <c r="D22" i="51"/>
  <c r="E22" i="51"/>
  <c r="F23" i="51"/>
  <c r="G23" i="51"/>
  <c r="H23" i="51"/>
  <c r="H25" i="51" s="1"/>
  <c r="I23" i="51"/>
  <c r="I25" i="51" s="1"/>
  <c r="I29" i="51" s="1"/>
  <c r="D24" i="51"/>
  <c r="E24" i="51"/>
  <c r="F25" i="51"/>
  <c r="D26" i="51"/>
  <c r="E26" i="51"/>
  <c r="D27" i="51"/>
  <c r="E27" i="51"/>
  <c r="F28" i="51"/>
  <c r="G28" i="51"/>
  <c r="H28" i="51"/>
  <c r="I28" i="51"/>
  <c r="H29" i="51"/>
  <c r="H45" i="51" s="1"/>
  <c r="D31" i="51"/>
  <c r="E31" i="51"/>
  <c r="E33" i="51" s="1"/>
  <c r="D32" i="51"/>
  <c r="E32" i="51"/>
  <c r="F33" i="51"/>
  <c r="G33" i="51"/>
  <c r="G41" i="51" s="1"/>
  <c r="H33" i="51"/>
  <c r="I33" i="51"/>
  <c r="K33" i="51"/>
  <c r="D34" i="51"/>
  <c r="E34" i="51"/>
  <c r="D35" i="51"/>
  <c r="E35" i="51"/>
  <c r="D36" i="51"/>
  <c r="E36" i="51"/>
  <c r="D37" i="51"/>
  <c r="E37" i="51"/>
  <c r="F38" i="51"/>
  <c r="G38" i="51"/>
  <c r="H38" i="51"/>
  <c r="I38" i="51"/>
  <c r="I41" i="51" s="1"/>
  <c r="K38" i="51"/>
  <c r="K41" i="51" s="1"/>
  <c r="K45" i="51" s="1"/>
  <c r="D39" i="51"/>
  <c r="E39" i="51"/>
  <c r="D40" i="51"/>
  <c r="E40" i="51"/>
  <c r="F41" i="51"/>
  <c r="H41" i="51"/>
  <c r="D43" i="51"/>
  <c r="E43" i="51"/>
  <c r="A1" i="50"/>
  <c r="D1" i="50"/>
  <c r="N29" i="14" s="1"/>
  <c r="D3" i="50"/>
  <c r="F3" i="50"/>
  <c r="C4" i="50"/>
  <c r="F12" i="50"/>
  <c r="D15" i="50"/>
  <c r="E15" i="50"/>
  <c r="D16" i="50"/>
  <c r="E16" i="50"/>
  <c r="D17" i="50"/>
  <c r="E17" i="50"/>
  <c r="D18" i="50"/>
  <c r="E18" i="50"/>
  <c r="F19" i="50"/>
  <c r="G19" i="50"/>
  <c r="H19" i="50"/>
  <c r="I19" i="50"/>
  <c r="I29" i="50" s="1"/>
  <c r="I45" i="50" s="1"/>
  <c r="D20" i="50"/>
  <c r="E20" i="50"/>
  <c r="D21" i="50"/>
  <c r="E21" i="50"/>
  <c r="D22" i="50"/>
  <c r="E22" i="50"/>
  <c r="F23" i="50"/>
  <c r="F25" i="50" s="1"/>
  <c r="F29" i="50" s="1"/>
  <c r="F45" i="50" s="1"/>
  <c r="F46" i="50" s="1"/>
  <c r="G23" i="50"/>
  <c r="G25" i="50" s="1"/>
  <c r="H23" i="50"/>
  <c r="I23" i="50"/>
  <c r="D24" i="50"/>
  <c r="E24" i="50"/>
  <c r="I25" i="50"/>
  <c r="D26" i="50"/>
  <c r="E26" i="50"/>
  <c r="E28" i="50" s="1"/>
  <c r="D27" i="50"/>
  <c r="E27" i="50"/>
  <c r="F28" i="50"/>
  <c r="G28" i="50"/>
  <c r="H28" i="50"/>
  <c r="I28" i="50"/>
  <c r="D31" i="50"/>
  <c r="E31" i="50"/>
  <c r="D32" i="50"/>
  <c r="E32" i="50"/>
  <c r="F33" i="50"/>
  <c r="G33" i="50"/>
  <c r="G41" i="50" s="1"/>
  <c r="H33" i="50"/>
  <c r="H41" i="50" s="1"/>
  <c r="I33" i="50"/>
  <c r="K33" i="50"/>
  <c r="D34" i="50"/>
  <c r="E34" i="50"/>
  <c r="D35" i="50"/>
  <c r="E35" i="50"/>
  <c r="D36" i="50"/>
  <c r="E36" i="50"/>
  <c r="D37" i="50"/>
  <c r="E37" i="50"/>
  <c r="F38" i="50"/>
  <c r="G38" i="50"/>
  <c r="H38" i="50"/>
  <c r="I38" i="50"/>
  <c r="K38" i="50"/>
  <c r="D39" i="50"/>
  <c r="E39" i="50"/>
  <c r="D40" i="50"/>
  <c r="E40" i="50"/>
  <c r="F41" i="50"/>
  <c r="I41" i="50"/>
  <c r="K41" i="50"/>
  <c r="K45" i="50" s="1"/>
  <c r="D43" i="50"/>
  <c r="E43" i="50"/>
  <c r="A1" i="49"/>
  <c r="D1" i="49"/>
  <c r="N28" i="14" s="1"/>
  <c r="D3" i="49"/>
  <c r="F3" i="49"/>
  <c r="C4" i="49"/>
  <c r="F12" i="49"/>
  <c r="G12" i="49" s="1"/>
  <c r="H12" i="49" s="1"/>
  <c r="I12" i="49" s="1"/>
  <c r="D15" i="49"/>
  <c r="E15" i="49"/>
  <c r="D16" i="49"/>
  <c r="E16" i="49"/>
  <c r="D17" i="49"/>
  <c r="E17" i="49"/>
  <c r="E19" i="49" s="1"/>
  <c r="D18" i="49"/>
  <c r="E18" i="49"/>
  <c r="F19" i="49"/>
  <c r="G19" i="49"/>
  <c r="H19" i="49"/>
  <c r="I19" i="49"/>
  <c r="D20" i="49"/>
  <c r="E20" i="49"/>
  <c r="D21" i="49"/>
  <c r="E21" i="49"/>
  <c r="D22" i="49"/>
  <c r="E22" i="49"/>
  <c r="F23" i="49"/>
  <c r="G23" i="49"/>
  <c r="G25" i="49" s="1"/>
  <c r="H23" i="49"/>
  <c r="I23" i="49"/>
  <c r="D24" i="49"/>
  <c r="E24" i="49"/>
  <c r="H25" i="49"/>
  <c r="I25" i="49"/>
  <c r="D26" i="49"/>
  <c r="E26" i="49"/>
  <c r="D27" i="49"/>
  <c r="E27" i="49"/>
  <c r="F28" i="49"/>
  <c r="G28" i="49"/>
  <c r="H28" i="49"/>
  <c r="I28" i="49"/>
  <c r="D31" i="49"/>
  <c r="E31" i="49"/>
  <c r="D32" i="49"/>
  <c r="E32" i="49"/>
  <c r="F33" i="49"/>
  <c r="G33" i="49"/>
  <c r="H33" i="49"/>
  <c r="H41" i="49" s="1"/>
  <c r="I33" i="49"/>
  <c r="K33" i="49"/>
  <c r="D34" i="49"/>
  <c r="E34" i="49"/>
  <c r="E38" i="49" s="1"/>
  <c r="D35" i="49"/>
  <c r="E35" i="49"/>
  <c r="D36" i="49"/>
  <c r="E36" i="49"/>
  <c r="D37" i="49"/>
  <c r="E37" i="49"/>
  <c r="F38" i="49"/>
  <c r="F41" i="49" s="1"/>
  <c r="G38" i="49"/>
  <c r="H38" i="49"/>
  <c r="I38" i="49"/>
  <c r="K38" i="49"/>
  <c r="D39" i="49"/>
  <c r="E39" i="49"/>
  <c r="D40" i="49"/>
  <c r="E40" i="49"/>
  <c r="I41" i="49"/>
  <c r="D43" i="49"/>
  <c r="E43" i="49"/>
  <c r="A1" i="48"/>
  <c r="D1" i="48"/>
  <c r="N27" i="14" s="1"/>
  <c r="D3" i="48"/>
  <c r="F3" i="48"/>
  <c r="C4" i="48"/>
  <c r="F12" i="48"/>
  <c r="D15" i="48"/>
  <c r="E15" i="48"/>
  <c r="D16" i="48"/>
  <c r="E16" i="48"/>
  <c r="D17" i="48"/>
  <c r="E17" i="48"/>
  <c r="D18" i="48"/>
  <c r="E18" i="48"/>
  <c r="F19" i="48"/>
  <c r="G19" i="48"/>
  <c r="G29" i="48" s="1"/>
  <c r="G45" i="48" s="1"/>
  <c r="H19" i="48"/>
  <c r="I19" i="48"/>
  <c r="D20" i="48"/>
  <c r="E20" i="48"/>
  <c r="D21" i="48"/>
  <c r="E21" i="48"/>
  <c r="D22" i="48"/>
  <c r="E22" i="48"/>
  <c r="F23" i="48"/>
  <c r="D23" i="48" s="1"/>
  <c r="G23" i="48"/>
  <c r="H23" i="48"/>
  <c r="I23" i="48"/>
  <c r="I25" i="48" s="1"/>
  <c r="I29" i="48" s="1"/>
  <c r="D24" i="48"/>
  <c r="E24" i="48"/>
  <c r="F25" i="48"/>
  <c r="G25" i="48"/>
  <c r="D26" i="48"/>
  <c r="E26" i="48"/>
  <c r="D27" i="48"/>
  <c r="E27" i="48"/>
  <c r="F28" i="48"/>
  <c r="G28" i="48"/>
  <c r="H28" i="48"/>
  <c r="I28" i="48"/>
  <c r="F29" i="48"/>
  <c r="D31" i="48"/>
  <c r="E31" i="48"/>
  <c r="E33" i="48" s="1"/>
  <c r="D32" i="48"/>
  <c r="E32" i="48"/>
  <c r="F33" i="48"/>
  <c r="G33" i="48"/>
  <c r="G41" i="48" s="1"/>
  <c r="H33" i="48"/>
  <c r="I33" i="48"/>
  <c r="K33" i="48"/>
  <c r="K41" i="48" s="1"/>
  <c r="D34" i="48"/>
  <c r="E34" i="48"/>
  <c r="D35" i="48"/>
  <c r="E35" i="48"/>
  <c r="D36" i="48"/>
  <c r="E36" i="48"/>
  <c r="D37" i="48"/>
  <c r="E37" i="48"/>
  <c r="F38" i="48"/>
  <c r="G38" i="48"/>
  <c r="H38" i="48"/>
  <c r="I38" i="48"/>
  <c r="K38" i="48"/>
  <c r="D39" i="48"/>
  <c r="E39" i="48"/>
  <c r="D40" i="48"/>
  <c r="E40" i="48"/>
  <c r="D43" i="48"/>
  <c r="E43" i="48"/>
  <c r="K45" i="48"/>
  <c r="A1" i="47"/>
  <c r="D1" i="47"/>
  <c r="N26" i="14" s="1"/>
  <c r="D3" i="47"/>
  <c r="F3" i="47"/>
  <c r="C4" i="47"/>
  <c r="F12" i="47"/>
  <c r="D15" i="47"/>
  <c r="E15" i="47"/>
  <c r="D16" i="47"/>
  <c r="E16" i="47"/>
  <c r="D17" i="47"/>
  <c r="E17" i="47"/>
  <c r="D18" i="47"/>
  <c r="E18" i="47"/>
  <c r="F19" i="47"/>
  <c r="F29" i="47" s="1"/>
  <c r="G19" i="47"/>
  <c r="H19" i="47"/>
  <c r="H29" i="47" s="1"/>
  <c r="H45" i="47" s="1"/>
  <c r="I19" i="47"/>
  <c r="D20" i="47"/>
  <c r="E20" i="47"/>
  <c r="D21" i="47"/>
  <c r="E21" i="47"/>
  <c r="D22" i="47"/>
  <c r="E22" i="47"/>
  <c r="F23" i="47"/>
  <c r="G23" i="47"/>
  <c r="H23" i="47"/>
  <c r="H25" i="47" s="1"/>
  <c r="I23" i="47"/>
  <c r="I25" i="47" s="1"/>
  <c r="D24" i="47"/>
  <c r="E24" i="47"/>
  <c r="F25" i="47"/>
  <c r="G25" i="47"/>
  <c r="D26" i="47"/>
  <c r="E26" i="47"/>
  <c r="D27" i="47"/>
  <c r="E27" i="47"/>
  <c r="F28" i="47"/>
  <c r="G28" i="47"/>
  <c r="H28" i="47"/>
  <c r="I28" i="47"/>
  <c r="D31" i="47"/>
  <c r="E31" i="47"/>
  <c r="E33" i="47" s="1"/>
  <c r="D32" i="47"/>
  <c r="E32" i="47"/>
  <c r="F33" i="47"/>
  <c r="G33" i="47"/>
  <c r="G41" i="47" s="1"/>
  <c r="H33" i="47"/>
  <c r="H41" i="47" s="1"/>
  <c r="I33" i="47"/>
  <c r="I41" i="47" s="1"/>
  <c r="K33" i="47"/>
  <c r="D34" i="47"/>
  <c r="E34" i="47"/>
  <c r="D35" i="47"/>
  <c r="E35" i="47"/>
  <c r="D36" i="47"/>
  <c r="E36" i="47"/>
  <c r="D37" i="47"/>
  <c r="E37" i="47"/>
  <c r="F38" i="47"/>
  <c r="F41" i="47" s="1"/>
  <c r="G38" i="47"/>
  <c r="H38" i="47"/>
  <c r="I38" i="47"/>
  <c r="K38" i="47"/>
  <c r="D39" i="47"/>
  <c r="E39" i="47"/>
  <c r="D40" i="47"/>
  <c r="E40" i="47"/>
  <c r="D43" i="47"/>
  <c r="E43" i="47"/>
  <c r="A1" i="46"/>
  <c r="D1" i="46"/>
  <c r="N25" i="14" s="1"/>
  <c r="D3" i="46"/>
  <c r="F3" i="46"/>
  <c r="C4" i="46"/>
  <c r="F12" i="46"/>
  <c r="G12" i="46" s="1"/>
  <c r="H12" i="46" s="1"/>
  <c r="I12" i="46" s="1"/>
  <c r="D15" i="46"/>
  <c r="E15" i="46"/>
  <c r="D16" i="46"/>
  <c r="E16" i="46"/>
  <c r="D17" i="46"/>
  <c r="E17" i="46"/>
  <c r="D18" i="46"/>
  <c r="E18" i="46"/>
  <c r="F19" i="46"/>
  <c r="G19" i="46"/>
  <c r="H19" i="46"/>
  <c r="I19" i="46"/>
  <c r="D20" i="46"/>
  <c r="E20" i="46"/>
  <c r="D21" i="46"/>
  <c r="E21" i="46"/>
  <c r="D22" i="46"/>
  <c r="E22" i="46"/>
  <c r="F23" i="46"/>
  <c r="G23" i="46"/>
  <c r="G25" i="46" s="1"/>
  <c r="H23" i="46"/>
  <c r="I23" i="46"/>
  <c r="I25" i="46" s="1"/>
  <c r="I29" i="46" s="1"/>
  <c r="D24" i="46"/>
  <c r="E24" i="46"/>
  <c r="F25" i="46"/>
  <c r="D26" i="46"/>
  <c r="E26" i="46"/>
  <c r="E28" i="46" s="1"/>
  <c r="D27" i="46"/>
  <c r="E27" i="46"/>
  <c r="F28" i="46"/>
  <c r="G28" i="46"/>
  <c r="H28" i="46"/>
  <c r="I28" i="46"/>
  <c r="D31" i="46"/>
  <c r="E31" i="46"/>
  <c r="D32" i="46"/>
  <c r="E32" i="46"/>
  <c r="E33" i="46" s="1"/>
  <c r="F33" i="46"/>
  <c r="G33" i="46"/>
  <c r="G41" i="46" s="1"/>
  <c r="H33" i="46"/>
  <c r="H41" i="46" s="1"/>
  <c r="I33" i="46"/>
  <c r="K33" i="46"/>
  <c r="D34" i="46"/>
  <c r="E34" i="46"/>
  <c r="D35" i="46"/>
  <c r="E35" i="46"/>
  <c r="D36" i="46"/>
  <c r="E36" i="46"/>
  <c r="D37" i="46"/>
  <c r="E37" i="46"/>
  <c r="F38" i="46"/>
  <c r="G38" i="46"/>
  <c r="H38" i="46"/>
  <c r="I38" i="46"/>
  <c r="K38" i="46"/>
  <c r="K41" i="46" s="1"/>
  <c r="K45" i="46" s="1"/>
  <c r="D39" i="46"/>
  <c r="E39" i="46"/>
  <c r="D40" i="46"/>
  <c r="E40" i="46"/>
  <c r="D43" i="46"/>
  <c r="E43" i="46"/>
  <c r="A1" i="45"/>
  <c r="D1" i="45"/>
  <c r="N24" i="14" s="1"/>
  <c r="D3" i="45"/>
  <c r="F3" i="45"/>
  <c r="C4" i="45"/>
  <c r="F12" i="45"/>
  <c r="D15" i="45"/>
  <c r="E15" i="45"/>
  <c r="D16" i="45"/>
  <c r="E16" i="45"/>
  <c r="D17" i="45"/>
  <c r="E17" i="45"/>
  <c r="E19" i="45" s="1"/>
  <c r="D18" i="45"/>
  <c r="E18" i="45"/>
  <c r="F19" i="45"/>
  <c r="G19" i="45"/>
  <c r="H19" i="45"/>
  <c r="I19" i="45"/>
  <c r="D20" i="45"/>
  <c r="E20" i="45"/>
  <c r="D21" i="45"/>
  <c r="E21" i="45"/>
  <c r="D22" i="45"/>
  <c r="E22" i="45"/>
  <c r="F23" i="45"/>
  <c r="G23" i="45"/>
  <c r="H23" i="45"/>
  <c r="H25" i="45" s="1"/>
  <c r="I23" i="45"/>
  <c r="I25" i="45" s="1"/>
  <c r="I29" i="45" s="1"/>
  <c r="D24" i="45"/>
  <c r="E24" i="45"/>
  <c r="D26" i="45"/>
  <c r="E26" i="45"/>
  <c r="E28" i="45" s="1"/>
  <c r="D27" i="45"/>
  <c r="D28" i="45" s="1"/>
  <c r="E27" i="45"/>
  <c r="F28" i="45"/>
  <c r="G28" i="45"/>
  <c r="H28" i="45"/>
  <c r="I28" i="45"/>
  <c r="D31" i="45"/>
  <c r="E31" i="45"/>
  <c r="E33" i="45" s="1"/>
  <c r="D32" i="45"/>
  <c r="E32" i="45"/>
  <c r="F33" i="45"/>
  <c r="F41" i="45" s="1"/>
  <c r="G33" i="45"/>
  <c r="G41" i="45" s="1"/>
  <c r="H33" i="45"/>
  <c r="H41" i="45" s="1"/>
  <c r="I33" i="45"/>
  <c r="K33" i="45"/>
  <c r="K41" i="45" s="1"/>
  <c r="K45" i="45" s="1"/>
  <c r="D34" i="45"/>
  <c r="E34" i="45"/>
  <c r="D35" i="45"/>
  <c r="E35" i="45"/>
  <c r="D36" i="45"/>
  <c r="E36" i="45"/>
  <c r="D37" i="45"/>
  <c r="E37" i="45"/>
  <c r="F38" i="45"/>
  <c r="G38" i="45"/>
  <c r="H38" i="45"/>
  <c r="I38" i="45"/>
  <c r="K38" i="45"/>
  <c r="D39" i="45"/>
  <c r="E39" i="45"/>
  <c r="D40" i="45"/>
  <c r="E40" i="45"/>
  <c r="I41" i="45"/>
  <c r="D43" i="45"/>
  <c r="E43" i="45"/>
  <c r="A1" i="44"/>
  <c r="D1" i="44"/>
  <c r="N23" i="14" s="1"/>
  <c r="D3" i="44"/>
  <c r="F3" i="44"/>
  <c r="C4" i="44"/>
  <c r="F12" i="44"/>
  <c r="G12" i="44" s="1"/>
  <c r="H12" i="44" s="1"/>
  <c r="I12" i="44" s="1"/>
  <c r="D15" i="44"/>
  <c r="E15" i="44"/>
  <c r="E19" i="44" s="1"/>
  <c r="D16" i="44"/>
  <c r="E16" i="44"/>
  <c r="D17" i="44"/>
  <c r="E17" i="44"/>
  <c r="D18" i="44"/>
  <c r="E18" i="44"/>
  <c r="F19" i="44"/>
  <c r="G19" i="44"/>
  <c r="H19" i="44"/>
  <c r="I19" i="44"/>
  <c r="D20" i="44"/>
  <c r="E20" i="44"/>
  <c r="D21" i="44"/>
  <c r="E21" i="44"/>
  <c r="D22" i="44"/>
  <c r="E22" i="44"/>
  <c r="F23" i="44"/>
  <c r="F25" i="44" s="1"/>
  <c r="G23" i="44"/>
  <c r="G25" i="44" s="1"/>
  <c r="H23" i="44"/>
  <c r="H25" i="44" s="1"/>
  <c r="I23" i="44"/>
  <c r="I25" i="44" s="1"/>
  <c r="D24" i="44"/>
  <c r="E24" i="44"/>
  <c r="D26" i="44"/>
  <c r="E26" i="44"/>
  <c r="D27" i="44"/>
  <c r="E27" i="44"/>
  <c r="F28" i="44"/>
  <c r="G28" i="44"/>
  <c r="H28" i="44"/>
  <c r="I28" i="44"/>
  <c r="D31" i="44"/>
  <c r="E31" i="44"/>
  <c r="E33" i="44" s="1"/>
  <c r="D32" i="44"/>
  <c r="E32" i="44"/>
  <c r="F33" i="44"/>
  <c r="G33" i="44"/>
  <c r="G41" i="44" s="1"/>
  <c r="H33" i="44"/>
  <c r="H41" i="44" s="1"/>
  <c r="I33" i="44"/>
  <c r="I41" i="44" s="1"/>
  <c r="K33" i="44"/>
  <c r="D34" i="44"/>
  <c r="E34" i="44"/>
  <c r="D35" i="44"/>
  <c r="E35" i="44"/>
  <c r="D36" i="44"/>
  <c r="E36" i="44"/>
  <c r="D37" i="44"/>
  <c r="E37" i="44"/>
  <c r="F38" i="44"/>
  <c r="G38" i="44"/>
  <c r="H38" i="44"/>
  <c r="I38" i="44"/>
  <c r="K38" i="44"/>
  <c r="K41" i="44" s="1"/>
  <c r="K45" i="44" s="1"/>
  <c r="D39" i="44"/>
  <c r="E39" i="44"/>
  <c r="D40" i="44"/>
  <c r="E40" i="44"/>
  <c r="D43" i="44"/>
  <c r="E43" i="44"/>
  <c r="A1" i="43"/>
  <c r="D1" i="43"/>
  <c r="N22" i="14" s="1"/>
  <c r="D3" i="43"/>
  <c r="F3" i="43"/>
  <c r="C4" i="43"/>
  <c r="F12" i="43"/>
  <c r="D15" i="43"/>
  <c r="E15" i="43"/>
  <c r="D16" i="43"/>
  <c r="E16" i="43"/>
  <c r="D17" i="43"/>
  <c r="E17" i="43"/>
  <c r="E19" i="43" s="1"/>
  <c r="D18" i="43"/>
  <c r="E18" i="43"/>
  <c r="F19" i="43"/>
  <c r="F29" i="43" s="1"/>
  <c r="G19" i="43"/>
  <c r="H19" i="43"/>
  <c r="I19" i="43"/>
  <c r="D20" i="43"/>
  <c r="E20" i="43"/>
  <c r="D21" i="43"/>
  <c r="E21" i="43"/>
  <c r="D22" i="43"/>
  <c r="E22" i="43"/>
  <c r="F23" i="43"/>
  <c r="F25" i="43" s="1"/>
  <c r="G23" i="43"/>
  <c r="G25" i="43" s="1"/>
  <c r="G29" i="43" s="1"/>
  <c r="H23" i="43"/>
  <c r="H25" i="43" s="1"/>
  <c r="I23" i="43"/>
  <c r="I25" i="43" s="1"/>
  <c r="D24" i="43"/>
  <c r="E24" i="43"/>
  <c r="D26" i="43"/>
  <c r="E26" i="43"/>
  <c r="D27" i="43"/>
  <c r="E27" i="43"/>
  <c r="F28" i="43"/>
  <c r="G28" i="43"/>
  <c r="H28" i="43"/>
  <c r="I28" i="43"/>
  <c r="D31" i="43"/>
  <c r="E31" i="43"/>
  <c r="E33" i="43" s="1"/>
  <c r="D32" i="43"/>
  <c r="E32" i="43"/>
  <c r="F33" i="43"/>
  <c r="G33" i="43"/>
  <c r="G41" i="43" s="1"/>
  <c r="H33" i="43"/>
  <c r="I33" i="43"/>
  <c r="K33" i="43"/>
  <c r="D34" i="43"/>
  <c r="E34" i="43"/>
  <c r="D35" i="43"/>
  <c r="E35" i="43"/>
  <c r="E38" i="43" s="1"/>
  <c r="D36" i="43"/>
  <c r="E36" i="43"/>
  <c r="D37" i="43"/>
  <c r="E37" i="43"/>
  <c r="F38" i="43"/>
  <c r="G38" i="43"/>
  <c r="H38" i="43"/>
  <c r="I38" i="43"/>
  <c r="I41" i="43" s="1"/>
  <c r="K38" i="43"/>
  <c r="D39" i="43"/>
  <c r="E39" i="43"/>
  <c r="D40" i="43"/>
  <c r="E40" i="43"/>
  <c r="F41" i="43"/>
  <c r="H41" i="43"/>
  <c r="K41" i="43"/>
  <c r="K45" i="43" s="1"/>
  <c r="D43" i="43"/>
  <c r="E43" i="43"/>
  <c r="A1" i="42"/>
  <c r="D1" i="42"/>
  <c r="N21" i="14" s="1"/>
  <c r="D3" i="42"/>
  <c r="F3" i="42"/>
  <c r="C4" i="42"/>
  <c r="F12" i="42"/>
  <c r="E13" i="42" s="1"/>
  <c r="D15" i="42"/>
  <c r="E15" i="42"/>
  <c r="D16" i="42"/>
  <c r="E16" i="42"/>
  <c r="D17" i="42"/>
  <c r="E17" i="42"/>
  <c r="D18" i="42"/>
  <c r="E18" i="42"/>
  <c r="F19" i="42"/>
  <c r="G19" i="42"/>
  <c r="H19" i="42"/>
  <c r="I19" i="42"/>
  <c r="D20" i="42"/>
  <c r="E20" i="42"/>
  <c r="D21" i="42"/>
  <c r="E21" i="42"/>
  <c r="D22" i="42"/>
  <c r="E22" i="42"/>
  <c r="F23" i="42"/>
  <c r="D23" i="42" s="1"/>
  <c r="G23" i="42"/>
  <c r="G25" i="42" s="1"/>
  <c r="G29" i="42" s="1"/>
  <c r="H23" i="42"/>
  <c r="H25" i="42" s="1"/>
  <c r="I23" i="42"/>
  <c r="I25" i="42" s="1"/>
  <c r="D24" i="42"/>
  <c r="E24" i="42"/>
  <c r="D26" i="42"/>
  <c r="E26" i="42"/>
  <c r="D27" i="42"/>
  <c r="E27" i="42"/>
  <c r="F28" i="42"/>
  <c r="G28" i="42"/>
  <c r="H28" i="42"/>
  <c r="I28" i="42"/>
  <c r="D31" i="42"/>
  <c r="E31" i="42"/>
  <c r="D32" i="42"/>
  <c r="E32" i="42"/>
  <c r="E33" i="42" s="1"/>
  <c r="F33" i="42"/>
  <c r="G33" i="42"/>
  <c r="G41" i="42" s="1"/>
  <c r="H33" i="42"/>
  <c r="I33" i="42"/>
  <c r="K33" i="42"/>
  <c r="K41" i="42" s="1"/>
  <c r="K45" i="42" s="1"/>
  <c r="D34" i="42"/>
  <c r="E34" i="42"/>
  <c r="D35" i="42"/>
  <c r="E35" i="42"/>
  <c r="E38" i="42" s="1"/>
  <c r="D36" i="42"/>
  <c r="E36" i="42"/>
  <c r="D37" i="42"/>
  <c r="E37" i="42"/>
  <c r="F38" i="42"/>
  <c r="G38" i="42"/>
  <c r="H38" i="42"/>
  <c r="I38" i="42"/>
  <c r="K38" i="42"/>
  <c r="D39" i="42"/>
  <c r="E39" i="42"/>
  <c r="D40" i="42"/>
  <c r="E40" i="42"/>
  <c r="H41" i="42"/>
  <c r="I41" i="42"/>
  <c r="D43" i="42"/>
  <c r="E43" i="42"/>
  <c r="A1" i="41"/>
  <c r="D1" i="41"/>
  <c r="N20" i="14" s="1"/>
  <c r="D3" i="41"/>
  <c r="F3" i="41"/>
  <c r="C4" i="41"/>
  <c r="F12" i="41"/>
  <c r="G12" i="41" s="1"/>
  <c r="H12" i="41" s="1"/>
  <c r="I12" i="41" s="1"/>
  <c r="D15" i="41"/>
  <c r="E15" i="41"/>
  <c r="D16" i="41"/>
  <c r="E16" i="41"/>
  <c r="D17" i="41"/>
  <c r="E17" i="41"/>
  <c r="D18" i="41"/>
  <c r="E18" i="41"/>
  <c r="E19" i="41"/>
  <c r="F19" i="41"/>
  <c r="G19" i="41"/>
  <c r="H19" i="41"/>
  <c r="I19" i="41"/>
  <c r="D20" i="41"/>
  <c r="E20" i="41"/>
  <c r="D21" i="41"/>
  <c r="E21" i="41"/>
  <c r="D22" i="41"/>
  <c r="E22" i="41"/>
  <c r="F23" i="41"/>
  <c r="G23" i="41"/>
  <c r="H23" i="41"/>
  <c r="H25" i="41" s="1"/>
  <c r="I23" i="41"/>
  <c r="I25" i="41" s="1"/>
  <c r="D24" i="41"/>
  <c r="E24" i="41"/>
  <c r="G25" i="41"/>
  <c r="D26" i="41"/>
  <c r="E26" i="41"/>
  <c r="D27" i="41"/>
  <c r="E27" i="41"/>
  <c r="E28" i="41"/>
  <c r="F28" i="41"/>
  <c r="G28" i="41"/>
  <c r="H28" i="41"/>
  <c r="I28" i="41"/>
  <c r="D31" i="41"/>
  <c r="E31" i="41"/>
  <c r="E33" i="41" s="1"/>
  <c r="D32" i="41"/>
  <c r="E32" i="41"/>
  <c r="F33" i="41"/>
  <c r="F41" i="41" s="1"/>
  <c r="G33" i="41"/>
  <c r="G41" i="41" s="1"/>
  <c r="H33" i="41"/>
  <c r="H41" i="41" s="1"/>
  <c r="I33" i="41"/>
  <c r="K33" i="41"/>
  <c r="K41" i="41" s="1"/>
  <c r="K45" i="41" s="1"/>
  <c r="D34" i="41"/>
  <c r="E34" i="41"/>
  <c r="D35" i="41"/>
  <c r="E35" i="41"/>
  <c r="D36" i="41"/>
  <c r="E36" i="41"/>
  <c r="D37" i="41"/>
  <c r="E37" i="41"/>
  <c r="F38" i="41"/>
  <c r="G38" i="41"/>
  <c r="H38" i="41"/>
  <c r="I38" i="41"/>
  <c r="K38" i="41"/>
  <c r="D39" i="41"/>
  <c r="E39" i="41"/>
  <c r="D40" i="41"/>
  <c r="E40" i="41"/>
  <c r="I41" i="41"/>
  <c r="D43" i="41"/>
  <c r="E43" i="41"/>
  <c r="A1" i="40"/>
  <c r="D1" i="40"/>
  <c r="N19" i="14" s="1"/>
  <c r="D3" i="40"/>
  <c r="F3" i="40"/>
  <c r="C4" i="40"/>
  <c r="F12" i="40"/>
  <c r="G12" i="40" s="1"/>
  <c r="H12" i="40" s="1"/>
  <c r="I12" i="40" s="1"/>
  <c r="D15" i="40"/>
  <c r="E15" i="40"/>
  <c r="D16" i="40"/>
  <c r="E16" i="40"/>
  <c r="E19" i="40" s="1"/>
  <c r="D17" i="40"/>
  <c r="E17" i="40"/>
  <c r="D18" i="40"/>
  <c r="E18" i="40"/>
  <c r="F19" i="40"/>
  <c r="G19" i="40"/>
  <c r="H19" i="40"/>
  <c r="H29" i="40" s="1"/>
  <c r="H45" i="40" s="1"/>
  <c r="I19" i="40"/>
  <c r="I29" i="40" s="1"/>
  <c r="D20" i="40"/>
  <c r="E20" i="40"/>
  <c r="D21" i="40"/>
  <c r="E21" i="40"/>
  <c r="D22" i="40"/>
  <c r="E22" i="40"/>
  <c r="F23" i="40"/>
  <c r="G23" i="40"/>
  <c r="H23" i="40"/>
  <c r="H25" i="40" s="1"/>
  <c r="I23" i="40"/>
  <c r="I25" i="40" s="1"/>
  <c r="D24" i="40"/>
  <c r="E24" i="40"/>
  <c r="F25" i="40"/>
  <c r="G25" i="40"/>
  <c r="G29" i="40" s="1"/>
  <c r="D26" i="40"/>
  <c r="E26" i="40"/>
  <c r="D27" i="40"/>
  <c r="E27" i="40"/>
  <c r="E28" i="40"/>
  <c r="F28" i="40"/>
  <c r="G28" i="40"/>
  <c r="H28" i="40"/>
  <c r="I28" i="40"/>
  <c r="D31" i="40"/>
  <c r="E31" i="40"/>
  <c r="D32" i="40"/>
  <c r="E32" i="40"/>
  <c r="F33" i="40"/>
  <c r="G33" i="40"/>
  <c r="G41" i="40" s="1"/>
  <c r="H33" i="40"/>
  <c r="I33" i="40"/>
  <c r="K33" i="40"/>
  <c r="K41" i="40" s="1"/>
  <c r="K45" i="40" s="1"/>
  <c r="D34" i="40"/>
  <c r="E34" i="40"/>
  <c r="D35" i="40"/>
  <c r="E35" i="40"/>
  <c r="D36" i="40"/>
  <c r="E36" i="40"/>
  <c r="D37" i="40"/>
  <c r="E37" i="40"/>
  <c r="F38" i="40"/>
  <c r="G38" i="40"/>
  <c r="H38" i="40"/>
  <c r="I38" i="40"/>
  <c r="I41" i="40" s="1"/>
  <c r="K38" i="40"/>
  <c r="D39" i="40"/>
  <c r="E39" i="40"/>
  <c r="D40" i="40"/>
  <c r="E40" i="40"/>
  <c r="H41" i="40"/>
  <c r="D43" i="40"/>
  <c r="E43" i="40"/>
  <c r="A1" i="39"/>
  <c r="D1" i="39"/>
  <c r="N18" i="14" s="1"/>
  <c r="D3" i="39"/>
  <c r="F3" i="39"/>
  <c r="C4" i="39"/>
  <c r="F12" i="39"/>
  <c r="D15" i="39"/>
  <c r="E15" i="39"/>
  <c r="D16" i="39"/>
  <c r="E16" i="39"/>
  <c r="D17" i="39"/>
  <c r="E17" i="39"/>
  <c r="E19" i="39" s="1"/>
  <c r="D18" i="39"/>
  <c r="E18" i="39"/>
  <c r="F19" i="39"/>
  <c r="G19" i="39"/>
  <c r="H19" i="39"/>
  <c r="I19" i="39"/>
  <c r="D20" i="39"/>
  <c r="E20" i="39"/>
  <c r="D21" i="39"/>
  <c r="E21" i="39"/>
  <c r="D22" i="39"/>
  <c r="E22" i="39"/>
  <c r="F23" i="39"/>
  <c r="F25" i="39" s="1"/>
  <c r="G23" i="39"/>
  <c r="H23" i="39"/>
  <c r="H25" i="39" s="1"/>
  <c r="I23" i="39"/>
  <c r="I25" i="39" s="1"/>
  <c r="D24" i="39"/>
  <c r="E24" i="39"/>
  <c r="G25" i="39"/>
  <c r="G29" i="39" s="1"/>
  <c r="D26" i="39"/>
  <c r="E26" i="39"/>
  <c r="D27" i="39"/>
  <c r="E27" i="39"/>
  <c r="E28" i="39"/>
  <c r="F28" i="39"/>
  <c r="G28" i="39"/>
  <c r="H28" i="39"/>
  <c r="I28" i="39"/>
  <c r="D31" i="39"/>
  <c r="E31" i="39"/>
  <c r="D32" i="39"/>
  <c r="E32" i="39"/>
  <c r="E33" i="39" s="1"/>
  <c r="F33" i="39"/>
  <c r="G33" i="39"/>
  <c r="H33" i="39"/>
  <c r="I33" i="39"/>
  <c r="I41" i="39" s="1"/>
  <c r="K33" i="39"/>
  <c r="K41" i="39" s="1"/>
  <c r="K45" i="39" s="1"/>
  <c r="D34" i="39"/>
  <c r="E34" i="39"/>
  <c r="D35" i="39"/>
  <c r="E35" i="39"/>
  <c r="D36" i="39"/>
  <c r="E36" i="39"/>
  <c r="D37" i="39"/>
  <c r="E37" i="39"/>
  <c r="F38" i="39"/>
  <c r="G38" i="39"/>
  <c r="H38" i="39"/>
  <c r="I38" i="39"/>
  <c r="K38" i="39"/>
  <c r="D39" i="39"/>
  <c r="E39" i="39"/>
  <c r="D40" i="39"/>
  <c r="E40" i="39"/>
  <c r="G41" i="39"/>
  <c r="D43" i="39"/>
  <c r="E43" i="39"/>
  <c r="A1" i="38"/>
  <c r="D1" i="38"/>
  <c r="N17" i="14" s="1"/>
  <c r="D3" i="38"/>
  <c r="F3" i="38"/>
  <c r="C4" i="38"/>
  <c r="F12" i="38"/>
  <c r="E13" i="38" s="1"/>
  <c r="D15" i="38"/>
  <c r="E15" i="38"/>
  <c r="E19" i="38" s="1"/>
  <c r="D16" i="38"/>
  <c r="E16" i="38"/>
  <c r="D17" i="38"/>
  <c r="E17" i="38"/>
  <c r="D18" i="38"/>
  <c r="E18" i="38"/>
  <c r="F19" i="38"/>
  <c r="G19" i="38"/>
  <c r="H19" i="38"/>
  <c r="I19" i="38"/>
  <c r="D20" i="38"/>
  <c r="E20" i="38"/>
  <c r="D21" i="38"/>
  <c r="E21" i="38"/>
  <c r="D22" i="38"/>
  <c r="E22" i="38"/>
  <c r="F23" i="38"/>
  <c r="D23" i="38" s="1"/>
  <c r="G23" i="38"/>
  <c r="G25" i="38" s="1"/>
  <c r="H23" i="38"/>
  <c r="I23" i="38"/>
  <c r="I25" i="38" s="1"/>
  <c r="D24" i="38"/>
  <c r="E24" i="38"/>
  <c r="H25" i="38"/>
  <c r="D26" i="38"/>
  <c r="E26" i="38"/>
  <c r="D27" i="38"/>
  <c r="E27" i="38"/>
  <c r="F28" i="38"/>
  <c r="G28" i="38"/>
  <c r="H28" i="38"/>
  <c r="I28" i="38"/>
  <c r="D31" i="38"/>
  <c r="E31" i="38"/>
  <c r="D32" i="38"/>
  <c r="D33" i="38" s="1"/>
  <c r="E32" i="38"/>
  <c r="E33" i="38" s="1"/>
  <c r="F33" i="38"/>
  <c r="F41" i="38" s="1"/>
  <c r="G33" i="38"/>
  <c r="H33" i="38"/>
  <c r="I33" i="38"/>
  <c r="I41" i="38" s="1"/>
  <c r="K33" i="38"/>
  <c r="K41" i="38" s="1"/>
  <c r="K45" i="38" s="1"/>
  <c r="D34" i="38"/>
  <c r="E34" i="38"/>
  <c r="D35" i="38"/>
  <c r="E35" i="38"/>
  <c r="D36" i="38"/>
  <c r="E36" i="38"/>
  <c r="D37" i="38"/>
  <c r="E37" i="38"/>
  <c r="F38" i="38"/>
  <c r="G38" i="38"/>
  <c r="H38" i="38"/>
  <c r="H41" i="38" s="1"/>
  <c r="I38" i="38"/>
  <c r="K38" i="38"/>
  <c r="D39" i="38"/>
  <c r="E39" i="38"/>
  <c r="D40" i="38"/>
  <c r="E40" i="38"/>
  <c r="D43" i="38"/>
  <c r="E43" i="38"/>
  <c r="A1" i="37"/>
  <c r="D1" i="37"/>
  <c r="N16" i="14" s="1"/>
  <c r="D3" i="37"/>
  <c r="C4" i="37"/>
  <c r="F12" i="37"/>
  <c r="E13" i="37" s="1"/>
  <c r="D15" i="37"/>
  <c r="E15" i="37"/>
  <c r="E19" i="37" s="1"/>
  <c r="D16" i="37"/>
  <c r="E16" i="37"/>
  <c r="D17" i="37"/>
  <c r="E17" i="37"/>
  <c r="D18" i="37"/>
  <c r="E18" i="37"/>
  <c r="F19" i="37"/>
  <c r="G19" i="37"/>
  <c r="H19" i="37"/>
  <c r="H29" i="37" s="1"/>
  <c r="I19" i="37"/>
  <c r="D20" i="37"/>
  <c r="E20" i="37"/>
  <c r="D21" i="37"/>
  <c r="E21" i="37"/>
  <c r="D22" i="37"/>
  <c r="E22" i="37"/>
  <c r="F23" i="37"/>
  <c r="G23" i="37"/>
  <c r="H23" i="37"/>
  <c r="H25" i="37" s="1"/>
  <c r="I23" i="37"/>
  <c r="I25" i="37" s="1"/>
  <c r="D24" i="37"/>
  <c r="E24" i="37"/>
  <c r="G25" i="37"/>
  <c r="D26" i="37"/>
  <c r="E26" i="37"/>
  <c r="D27" i="37"/>
  <c r="E27" i="37"/>
  <c r="E28" i="37" s="1"/>
  <c r="F28" i="37"/>
  <c r="G28" i="37"/>
  <c r="H28" i="37"/>
  <c r="I28" i="37"/>
  <c r="D31" i="37"/>
  <c r="E31" i="37"/>
  <c r="E33" i="37" s="1"/>
  <c r="D32" i="37"/>
  <c r="E32" i="37"/>
  <c r="F33" i="37"/>
  <c r="F41" i="37" s="1"/>
  <c r="G33" i="37"/>
  <c r="G41" i="37" s="1"/>
  <c r="H33" i="37"/>
  <c r="H41" i="37" s="1"/>
  <c r="I33" i="37"/>
  <c r="K33" i="37"/>
  <c r="K41" i="37" s="1"/>
  <c r="K45" i="37" s="1"/>
  <c r="D34" i="37"/>
  <c r="E34" i="37"/>
  <c r="D35" i="37"/>
  <c r="E35" i="37"/>
  <c r="D36" i="37"/>
  <c r="E36" i="37"/>
  <c r="D37" i="37"/>
  <c r="E37" i="37"/>
  <c r="F38" i="37"/>
  <c r="G38" i="37"/>
  <c r="H38" i="37"/>
  <c r="I38" i="37"/>
  <c r="K38" i="37"/>
  <c r="D39" i="37"/>
  <c r="E39" i="37"/>
  <c r="D40" i="37"/>
  <c r="E40" i="37"/>
  <c r="I41" i="37"/>
  <c r="D43" i="37"/>
  <c r="E43" i="37"/>
  <c r="A1" i="36"/>
  <c r="D1" i="36"/>
  <c r="N15" i="14" s="1"/>
  <c r="D3" i="36"/>
  <c r="F3" i="36"/>
  <c r="C4" i="36"/>
  <c r="F12" i="36"/>
  <c r="G12" i="36" s="1"/>
  <c r="H12" i="36" s="1"/>
  <c r="I12" i="36" s="1"/>
  <c r="D15" i="36"/>
  <c r="E15" i="36"/>
  <c r="D16" i="36"/>
  <c r="E16" i="36"/>
  <c r="D17" i="36"/>
  <c r="E17" i="36"/>
  <c r="D18" i="36"/>
  <c r="E18" i="36"/>
  <c r="F19" i="36"/>
  <c r="G19" i="36"/>
  <c r="H19" i="36"/>
  <c r="I19" i="36"/>
  <c r="D20" i="36"/>
  <c r="E20" i="36"/>
  <c r="D21" i="36"/>
  <c r="E21" i="36"/>
  <c r="D22" i="36"/>
  <c r="E22" i="36"/>
  <c r="F23" i="36"/>
  <c r="G23" i="36"/>
  <c r="H23" i="36"/>
  <c r="I23" i="36"/>
  <c r="I25" i="36" s="1"/>
  <c r="D24" i="36"/>
  <c r="E24" i="36"/>
  <c r="G25" i="36"/>
  <c r="H25" i="36"/>
  <c r="D26" i="36"/>
  <c r="E26" i="36"/>
  <c r="D27" i="36"/>
  <c r="E27" i="36"/>
  <c r="E28" i="36"/>
  <c r="F28" i="36"/>
  <c r="G28" i="36"/>
  <c r="H28" i="36"/>
  <c r="I28" i="36"/>
  <c r="D31" i="36"/>
  <c r="E31" i="36"/>
  <c r="D32" i="36"/>
  <c r="E32" i="36"/>
  <c r="F33" i="36"/>
  <c r="F41" i="36" s="1"/>
  <c r="G33" i="36"/>
  <c r="H33" i="36"/>
  <c r="H41" i="36" s="1"/>
  <c r="I33" i="36"/>
  <c r="K33" i="36"/>
  <c r="K41" i="36" s="1"/>
  <c r="D34" i="36"/>
  <c r="E34" i="36"/>
  <c r="E38" i="36" s="1"/>
  <c r="D35" i="36"/>
  <c r="E35" i="36"/>
  <c r="D36" i="36"/>
  <c r="E36" i="36"/>
  <c r="D37" i="36"/>
  <c r="E37" i="36"/>
  <c r="F38" i="36"/>
  <c r="G38" i="36"/>
  <c r="G41" i="36" s="1"/>
  <c r="H38" i="36"/>
  <c r="I38" i="36"/>
  <c r="K38" i="36"/>
  <c r="D39" i="36"/>
  <c r="E39" i="36"/>
  <c r="D40" i="36"/>
  <c r="E40" i="36"/>
  <c r="I41" i="36"/>
  <c r="D43" i="36"/>
  <c r="E43" i="36"/>
  <c r="K45" i="36"/>
  <c r="A1" i="35"/>
  <c r="D1" i="35"/>
  <c r="N14" i="14" s="1"/>
  <c r="D3" i="35"/>
  <c r="F3" i="35"/>
  <c r="C4" i="35"/>
  <c r="F12" i="35"/>
  <c r="D15" i="35"/>
  <c r="E15" i="35"/>
  <c r="D16" i="35"/>
  <c r="E16" i="35"/>
  <c r="D17" i="35"/>
  <c r="E17" i="35"/>
  <c r="D18" i="35"/>
  <c r="E18" i="35"/>
  <c r="F19" i="35"/>
  <c r="G19" i="35"/>
  <c r="H19" i="35"/>
  <c r="I19" i="35"/>
  <c r="I29" i="35" s="1"/>
  <c r="D20" i="35"/>
  <c r="E20" i="35"/>
  <c r="D21" i="35"/>
  <c r="E21" i="35"/>
  <c r="D22" i="35"/>
  <c r="E22" i="35"/>
  <c r="F23" i="35"/>
  <c r="F25" i="35" s="1"/>
  <c r="G23" i="35"/>
  <c r="G25" i="35" s="1"/>
  <c r="G29" i="35" s="1"/>
  <c r="G45" i="35" s="1"/>
  <c r="H23" i="35"/>
  <c r="I23" i="35"/>
  <c r="I25" i="35" s="1"/>
  <c r="D24" i="35"/>
  <c r="E24" i="35"/>
  <c r="H25" i="35"/>
  <c r="D26" i="35"/>
  <c r="E26" i="35"/>
  <c r="D27" i="35"/>
  <c r="E27" i="35"/>
  <c r="D28" i="35"/>
  <c r="E28" i="35"/>
  <c r="F28" i="35"/>
  <c r="G28" i="35"/>
  <c r="H28" i="35"/>
  <c r="I28" i="35"/>
  <c r="D31" i="35"/>
  <c r="E31" i="35"/>
  <c r="E33" i="35" s="1"/>
  <c r="D32" i="35"/>
  <c r="E32" i="35"/>
  <c r="F33" i="35"/>
  <c r="G33" i="35"/>
  <c r="G41" i="35" s="1"/>
  <c r="H33" i="35"/>
  <c r="H41" i="35" s="1"/>
  <c r="I33" i="35"/>
  <c r="I41" i="35" s="1"/>
  <c r="K33" i="35"/>
  <c r="D34" i="35"/>
  <c r="E34" i="35"/>
  <c r="D35" i="35"/>
  <c r="E35" i="35"/>
  <c r="D36" i="35"/>
  <c r="E36" i="35"/>
  <c r="D37" i="35"/>
  <c r="E37" i="35"/>
  <c r="F38" i="35"/>
  <c r="F41" i="35" s="1"/>
  <c r="G38" i="35"/>
  <c r="H38" i="35"/>
  <c r="I38" i="35"/>
  <c r="K38" i="35"/>
  <c r="D39" i="35"/>
  <c r="E39" i="35"/>
  <c r="D40" i="35"/>
  <c r="E40" i="35"/>
  <c r="K41" i="35"/>
  <c r="K45" i="35" s="1"/>
  <c r="D43" i="35"/>
  <c r="E43" i="35"/>
  <c r="A1" i="34"/>
  <c r="D1" i="34"/>
  <c r="N13" i="14" s="1"/>
  <c r="D3" i="34"/>
  <c r="F3" i="34"/>
  <c r="C4" i="34"/>
  <c r="F12" i="34"/>
  <c r="E13" i="34" s="1"/>
  <c r="D15" i="34"/>
  <c r="E15" i="34"/>
  <c r="D16" i="34"/>
  <c r="E16" i="34"/>
  <c r="D17" i="34"/>
  <c r="E17" i="34"/>
  <c r="D18" i="34"/>
  <c r="E18" i="34"/>
  <c r="F19" i="34"/>
  <c r="G19" i="34"/>
  <c r="H19" i="34"/>
  <c r="I19" i="34"/>
  <c r="D20" i="34"/>
  <c r="E20" i="34"/>
  <c r="D21" i="34"/>
  <c r="E21" i="34"/>
  <c r="D22" i="34"/>
  <c r="E22" i="34"/>
  <c r="F23" i="34"/>
  <c r="G23" i="34"/>
  <c r="G25" i="34" s="1"/>
  <c r="G29" i="34" s="1"/>
  <c r="H23" i="34"/>
  <c r="I23" i="34"/>
  <c r="I25" i="34" s="1"/>
  <c r="D24" i="34"/>
  <c r="E24" i="34"/>
  <c r="H25" i="34"/>
  <c r="D26" i="34"/>
  <c r="E26" i="34"/>
  <c r="D27" i="34"/>
  <c r="E27" i="34"/>
  <c r="F28" i="34"/>
  <c r="G28" i="34"/>
  <c r="H28" i="34"/>
  <c r="I28" i="34"/>
  <c r="D31" i="34"/>
  <c r="E31" i="34"/>
  <c r="D32" i="34"/>
  <c r="E32" i="34"/>
  <c r="E33" i="34"/>
  <c r="F33" i="34"/>
  <c r="F41" i="34" s="1"/>
  <c r="G33" i="34"/>
  <c r="G41" i="34" s="1"/>
  <c r="H33" i="34"/>
  <c r="I33" i="34"/>
  <c r="K33" i="34"/>
  <c r="K41" i="34" s="1"/>
  <c r="K45" i="34" s="1"/>
  <c r="D34" i="34"/>
  <c r="E34" i="34"/>
  <c r="D35" i="34"/>
  <c r="E35" i="34"/>
  <c r="D36" i="34"/>
  <c r="E36" i="34"/>
  <c r="D37" i="34"/>
  <c r="E37" i="34"/>
  <c r="F38" i="34"/>
  <c r="G38" i="34"/>
  <c r="H38" i="34"/>
  <c r="I38" i="34"/>
  <c r="K38" i="34"/>
  <c r="D39" i="34"/>
  <c r="E39" i="34"/>
  <c r="D40" i="34"/>
  <c r="E40" i="34"/>
  <c r="H41" i="34"/>
  <c r="I41" i="34"/>
  <c r="D43" i="34"/>
  <c r="E43" i="34"/>
  <c r="A1" i="33"/>
  <c r="D1" i="33"/>
  <c r="N12" i="14" s="1"/>
  <c r="D3" i="33"/>
  <c r="F3" i="33"/>
  <c r="C4" i="33"/>
  <c r="F12" i="33"/>
  <c r="D15" i="33"/>
  <c r="E15" i="33"/>
  <c r="E19" i="33" s="1"/>
  <c r="D16" i="33"/>
  <c r="E16" i="33"/>
  <c r="D17" i="33"/>
  <c r="E17" i="33"/>
  <c r="D18" i="33"/>
  <c r="E18" i="33"/>
  <c r="F19" i="33"/>
  <c r="G19" i="33"/>
  <c r="H19" i="33"/>
  <c r="I19" i="33"/>
  <c r="D20" i="33"/>
  <c r="E20" i="33"/>
  <c r="D21" i="33"/>
  <c r="E21" i="33"/>
  <c r="D22" i="33"/>
  <c r="E22" i="33"/>
  <c r="F23" i="33"/>
  <c r="G23" i="33"/>
  <c r="H23" i="33"/>
  <c r="H25" i="33" s="1"/>
  <c r="I23" i="33"/>
  <c r="D24" i="33"/>
  <c r="E24" i="33"/>
  <c r="G25" i="33"/>
  <c r="I25" i="33"/>
  <c r="D26" i="33"/>
  <c r="E26" i="33"/>
  <c r="D27" i="33"/>
  <c r="E27" i="33"/>
  <c r="E28" i="33" s="1"/>
  <c r="F28" i="33"/>
  <c r="G28" i="33"/>
  <c r="H28" i="33"/>
  <c r="I28" i="33"/>
  <c r="D31" i="33"/>
  <c r="E31" i="33"/>
  <c r="E33" i="33" s="1"/>
  <c r="D32" i="33"/>
  <c r="E32" i="33"/>
  <c r="F33" i="33"/>
  <c r="G33" i="33"/>
  <c r="H33" i="33"/>
  <c r="H41" i="33" s="1"/>
  <c r="I33" i="33"/>
  <c r="K33" i="33"/>
  <c r="D34" i="33"/>
  <c r="E34" i="33"/>
  <c r="D35" i="33"/>
  <c r="E35" i="33"/>
  <c r="D36" i="33"/>
  <c r="E36" i="33"/>
  <c r="D37" i="33"/>
  <c r="E37" i="33"/>
  <c r="F38" i="33"/>
  <c r="G38" i="33"/>
  <c r="H38" i="33"/>
  <c r="I38" i="33"/>
  <c r="K38" i="33"/>
  <c r="K41" i="33" s="1"/>
  <c r="K45" i="33" s="1"/>
  <c r="D39" i="33"/>
  <c r="E39" i="33"/>
  <c r="D40" i="33"/>
  <c r="E40" i="33"/>
  <c r="I41" i="33"/>
  <c r="D43" i="33"/>
  <c r="E43" i="33"/>
  <c r="A1" i="32"/>
  <c r="D1" i="32"/>
  <c r="N11" i="14" s="1"/>
  <c r="D3" i="32"/>
  <c r="F3" i="32"/>
  <c r="C4" i="32"/>
  <c r="F12" i="32"/>
  <c r="G12" i="32" s="1"/>
  <c r="H12" i="32" s="1"/>
  <c r="I12" i="32" s="1"/>
  <c r="D15" i="32"/>
  <c r="E15" i="32"/>
  <c r="D16" i="32"/>
  <c r="E16" i="32"/>
  <c r="D17" i="32"/>
  <c r="E17" i="32"/>
  <c r="D18" i="32"/>
  <c r="E18" i="32"/>
  <c r="F19" i="32"/>
  <c r="G19" i="32"/>
  <c r="H19" i="32"/>
  <c r="I19" i="32"/>
  <c r="D20" i="32"/>
  <c r="E20" i="32"/>
  <c r="D21" i="32"/>
  <c r="E21" i="32"/>
  <c r="D22" i="32"/>
  <c r="E22" i="32"/>
  <c r="F23" i="32"/>
  <c r="F25" i="32" s="1"/>
  <c r="F29" i="32" s="1"/>
  <c r="G23" i="32"/>
  <c r="H23" i="32"/>
  <c r="I23" i="32"/>
  <c r="I25" i="32" s="1"/>
  <c r="D24" i="32"/>
  <c r="E24" i="32"/>
  <c r="G25" i="32"/>
  <c r="H25" i="32"/>
  <c r="D26" i="32"/>
  <c r="E26" i="32"/>
  <c r="E28" i="32" s="1"/>
  <c r="D27" i="32"/>
  <c r="E27" i="32"/>
  <c r="F28" i="32"/>
  <c r="G28" i="32"/>
  <c r="H28" i="32"/>
  <c r="I28" i="32"/>
  <c r="D31" i="32"/>
  <c r="E31" i="32"/>
  <c r="D32" i="32"/>
  <c r="E32" i="32"/>
  <c r="E33" i="32"/>
  <c r="F33" i="32"/>
  <c r="F41" i="32" s="1"/>
  <c r="G33" i="32"/>
  <c r="H33" i="32"/>
  <c r="H41" i="32" s="1"/>
  <c r="I33" i="32"/>
  <c r="I41" i="32" s="1"/>
  <c r="K33" i="32"/>
  <c r="D34" i="32"/>
  <c r="E34" i="32"/>
  <c r="D35" i="32"/>
  <c r="E35" i="32"/>
  <c r="D36" i="32"/>
  <c r="E36" i="32"/>
  <c r="D37" i="32"/>
  <c r="E37" i="32"/>
  <c r="F38" i="32"/>
  <c r="G38" i="32"/>
  <c r="H38" i="32"/>
  <c r="I38" i="32"/>
  <c r="K38" i="32"/>
  <c r="D39" i="32"/>
  <c r="E39" i="32"/>
  <c r="D40" i="32"/>
  <c r="E40" i="32"/>
  <c r="G41" i="32"/>
  <c r="D43" i="32"/>
  <c r="E43" i="32"/>
  <c r="A1" i="31"/>
  <c r="D1" i="31"/>
  <c r="N10" i="14" s="1"/>
  <c r="D3" i="31"/>
  <c r="F3" i="31"/>
  <c r="C4" i="31"/>
  <c r="F12" i="31"/>
  <c r="G12" i="31" s="1"/>
  <c r="H12" i="31" s="1"/>
  <c r="I12" i="31" s="1"/>
  <c r="D15" i="31"/>
  <c r="E15" i="31"/>
  <c r="E19" i="31" s="1"/>
  <c r="D16" i="31"/>
  <c r="E16" i="31"/>
  <c r="D17" i="31"/>
  <c r="E17" i="31"/>
  <c r="D18" i="31"/>
  <c r="E18" i="31"/>
  <c r="F19" i="31"/>
  <c r="G19" i="31"/>
  <c r="H19" i="31"/>
  <c r="I19" i="31"/>
  <c r="D20" i="31"/>
  <c r="E20" i="31"/>
  <c r="D21" i="31"/>
  <c r="E21" i="31"/>
  <c r="D22" i="31"/>
  <c r="E22" i="31"/>
  <c r="F23" i="31"/>
  <c r="G23" i="31"/>
  <c r="G25" i="31" s="1"/>
  <c r="G29" i="31" s="1"/>
  <c r="H23" i="31"/>
  <c r="I23" i="31"/>
  <c r="I25" i="31" s="1"/>
  <c r="D24" i="31"/>
  <c r="E24" i="31"/>
  <c r="H25" i="31"/>
  <c r="D26" i="31"/>
  <c r="E26" i="31"/>
  <c r="D27" i="31"/>
  <c r="E27" i="31"/>
  <c r="E28" i="31"/>
  <c r="F28" i="31"/>
  <c r="G28" i="31"/>
  <c r="H28" i="31"/>
  <c r="I28" i="31"/>
  <c r="D31" i="31"/>
  <c r="E31" i="31"/>
  <c r="D32" i="31"/>
  <c r="E32" i="31"/>
  <c r="E33" i="31" s="1"/>
  <c r="F33" i="31"/>
  <c r="G33" i="31"/>
  <c r="H33" i="31"/>
  <c r="I33" i="31"/>
  <c r="K33" i="31"/>
  <c r="K41" i="31" s="1"/>
  <c r="K45" i="31" s="1"/>
  <c r="D34" i="31"/>
  <c r="E34" i="31"/>
  <c r="D35" i="31"/>
  <c r="E35" i="31"/>
  <c r="E38" i="31" s="1"/>
  <c r="D36" i="31"/>
  <c r="E36" i="31"/>
  <c r="D37" i="31"/>
  <c r="E37" i="31"/>
  <c r="F38" i="31"/>
  <c r="F41" i="31" s="1"/>
  <c r="G38" i="31"/>
  <c r="H38" i="31"/>
  <c r="I38" i="31"/>
  <c r="K38" i="31"/>
  <c r="D39" i="31"/>
  <c r="E39" i="31"/>
  <c r="D40" i="31"/>
  <c r="E40" i="31"/>
  <c r="G41" i="31"/>
  <c r="D43" i="31"/>
  <c r="E43" i="31"/>
  <c r="A1" i="11"/>
  <c r="D1" i="11"/>
  <c r="N9" i="14" s="1"/>
  <c r="D3" i="11"/>
  <c r="F3" i="11"/>
  <c r="J12" i="11" s="1"/>
  <c r="J13" i="11" s="1"/>
  <c r="C4" i="11"/>
  <c r="F12" i="11"/>
  <c r="G12" i="11" s="1"/>
  <c r="H12" i="11" s="1"/>
  <c r="I12" i="11" s="1"/>
  <c r="D15" i="11"/>
  <c r="E15" i="11"/>
  <c r="D16" i="11"/>
  <c r="E16" i="11"/>
  <c r="D17" i="11"/>
  <c r="E17" i="11"/>
  <c r="D18" i="11"/>
  <c r="E18" i="11"/>
  <c r="F19" i="11"/>
  <c r="G19" i="11"/>
  <c r="G29" i="11" s="1"/>
  <c r="G45" i="11" s="1"/>
  <c r="H19" i="11"/>
  <c r="I19" i="11"/>
  <c r="D20" i="11"/>
  <c r="E20" i="11"/>
  <c r="D21" i="11"/>
  <c r="E21" i="11"/>
  <c r="D22" i="11"/>
  <c r="E22" i="11"/>
  <c r="F23" i="11"/>
  <c r="F25" i="11" s="1"/>
  <c r="F29" i="11" s="1"/>
  <c r="G23" i="11"/>
  <c r="H23" i="11"/>
  <c r="H25" i="11" s="1"/>
  <c r="I23" i="11"/>
  <c r="I25" i="11" s="1"/>
  <c r="D24" i="11"/>
  <c r="E24" i="11"/>
  <c r="G25" i="11"/>
  <c r="D26" i="11"/>
  <c r="E26" i="11"/>
  <c r="D27" i="11"/>
  <c r="E27" i="11"/>
  <c r="F28" i="11"/>
  <c r="G28" i="11"/>
  <c r="H28" i="11"/>
  <c r="I28" i="11"/>
  <c r="D31" i="11"/>
  <c r="E31" i="11"/>
  <c r="D32" i="11"/>
  <c r="E32" i="11"/>
  <c r="E33" i="11" s="1"/>
  <c r="F33" i="11"/>
  <c r="G33" i="11"/>
  <c r="H33" i="11"/>
  <c r="I33" i="11"/>
  <c r="K33" i="11"/>
  <c r="K41" i="11" s="1"/>
  <c r="K45" i="11" s="1"/>
  <c r="D34" i="11"/>
  <c r="E34" i="11"/>
  <c r="D35" i="11"/>
  <c r="E35" i="11"/>
  <c r="D36" i="11"/>
  <c r="E36" i="11"/>
  <c r="D37" i="11"/>
  <c r="E37" i="11"/>
  <c r="F38" i="11"/>
  <c r="G38" i="11"/>
  <c r="H38" i="11"/>
  <c r="H41" i="11" s="1"/>
  <c r="I38" i="11"/>
  <c r="K38" i="11"/>
  <c r="D39" i="11"/>
  <c r="E39" i="11"/>
  <c r="D40" i="11"/>
  <c r="E40" i="11"/>
  <c r="G41" i="11"/>
  <c r="D43" i="11"/>
  <c r="E43" i="11"/>
  <c r="A1" i="8"/>
  <c r="D1" i="8"/>
  <c r="N8" i="14" s="1"/>
  <c r="D3" i="8"/>
  <c r="C4" i="8"/>
  <c r="F12" i="8"/>
  <c r="G12" i="8" s="1"/>
  <c r="H12" i="8" s="1"/>
  <c r="I12" i="8" s="1"/>
  <c r="J13" i="8" s="1"/>
  <c r="E15" i="8"/>
  <c r="E16" i="8"/>
  <c r="E19" i="8" s="1"/>
  <c r="E17" i="8"/>
  <c r="E18" i="8"/>
  <c r="F19" i="8"/>
  <c r="G19" i="8"/>
  <c r="H19" i="8"/>
  <c r="I19" i="8"/>
  <c r="I29" i="8" s="1"/>
  <c r="E20" i="8"/>
  <c r="E21" i="8"/>
  <c r="E22" i="8"/>
  <c r="F23" i="8"/>
  <c r="F25" i="8" s="1"/>
  <c r="G23" i="8"/>
  <c r="H23" i="8"/>
  <c r="H25" i="8" s="1"/>
  <c r="H29" i="8" s="1"/>
  <c r="I23" i="8"/>
  <c r="I25" i="8" s="1"/>
  <c r="J23" i="8"/>
  <c r="D23" i="8" s="1"/>
  <c r="E23" i="8"/>
  <c r="E24" i="8"/>
  <c r="G25" i="8"/>
  <c r="G29" i="8" s="1"/>
  <c r="J25" i="8"/>
  <c r="E26" i="8"/>
  <c r="E27" i="8"/>
  <c r="F28" i="8"/>
  <c r="G28" i="8"/>
  <c r="H28" i="8"/>
  <c r="I28" i="8"/>
  <c r="J28" i="8"/>
  <c r="E31" i="8"/>
  <c r="E32" i="8"/>
  <c r="E33" i="8"/>
  <c r="F33" i="8"/>
  <c r="G33" i="8"/>
  <c r="G41" i="8" s="1"/>
  <c r="H33" i="8"/>
  <c r="I33" i="8"/>
  <c r="J33" i="8"/>
  <c r="K33" i="8"/>
  <c r="E34" i="8"/>
  <c r="E35" i="8"/>
  <c r="E36" i="8"/>
  <c r="E37" i="8"/>
  <c r="E38" i="8" s="1"/>
  <c r="F38" i="8"/>
  <c r="G38" i="8"/>
  <c r="H38" i="8"/>
  <c r="I38" i="8"/>
  <c r="J38" i="8"/>
  <c r="J41" i="8" s="1"/>
  <c r="K38" i="8"/>
  <c r="E39" i="8"/>
  <c r="E40" i="8"/>
  <c r="E43" i="8"/>
  <c r="A1" i="74"/>
  <c r="D1" i="74"/>
  <c r="C3" i="74" s="1"/>
  <c r="D8" i="74"/>
  <c r="D18" i="74"/>
  <c r="E18" i="74"/>
  <c r="F18" i="74"/>
  <c r="G18" i="74"/>
  <c r="H18" i="74"/>
  <c r="D19" i="74"/>
  <c r="D20" i="74"/>
  <c r="D21" i="74"/>
  <c r="E22" i="74"/>
  <c r="F22" i="74"/>
  <c r="F23" i="74" s="1"/>
  <c r="G22" i="74"/>
  <c r="G23" i="74" s="1"/>
  <c r="H22" i="74"/>
  <c r="H23" i="74"/>
  <c r="D24" i="74"/>
  <c r="D26" i="74" s="1"/>
  <c r="D25" i="74"/>
  <c r="E26" i="74"/>
  <c r="F26" i="74"/>
  <c r="G26" i="74"/>
  <c r="H26" i="74"/>
  <c r="H27" i="74" s="1"/>
  <c r="D29" i="74"/>
  <c r="D31" i="74" s="1"/>
  <c r="D30" i="74"/>
  <c r="E31" i="74"/>
  <c r="F31" i="74"/>
  <c r="G31" i="74"/>
  <c r="H31" i="74"/>
  <c r="H39" i="74" s="1"/>
  <c r="I31" i="74"/>
  <c r="D32" i="74"/>
  <c r="D33" i="74"/>
  <c r="D34" i="74"/>
  <c r="D35" i="74"/>
  <c r="E36" i="74"/>
  <c r="F36" i="74"/>
  <c r="G36" i="74"/>
  <c r="G39" i="74" s="1"/>
  <c r="H36" i="74"/>
  <c r="I36" i="74"/>
  <c r="I39" i="74" s="1"/>
  <c r="I43" i="74" s="1"/>
  <c r="D37" i="74"/>
  <c r="D38" i="74"/>
  <c r="D41" i="74"/>
  <c r="A1" i="24"/>
  <c r="D1" i="24"/>
  <c r="N7" i="14" s="1"/>
  <c r="C3" i="24"/>
  <c r="D8" i="24"/>
  <c r="D14" i="24"/>
  <c r="D15" i="24"/>
  <c r="D16" i="24"/>
  <c r="D17" i="24"/>
  <c r="E18" i="24"/>
  <c r="F18" i="24"/>
  <c r="G18" i="24"/>
  <c r="H18" i="24"/>
  <c r="D19" i="24"/>
  <c r="D20" i="24"/>
  <c r="D21" i="24"/>
  <c r="E22" i="24"/>
  <c r="F22" i="24"/>
  <c r="G22" i="24"/>
  <c r="H22" i="24"/>
  <c r="D25" i="24"/>
  <c r="D27" i="24" s="1"/>
  <c r="D26" i="24"/>
  <c r="E27" i="24"/>
  <c r="F27" i="24"/>
  <c r="G27" i="24"/>
  <c r="H27" i="24"/>
  <c r="K28" i="24"/>
  <c r="D30" i="24"/>
  <c r="D31" i="24"/>
  <c r="D32" i="24" s="1"/>
  <c r="E32" i="24"/>
  <c r="F32" i="24"/>
  <c r="G32" i="24"/>
  <c r="G40" i="24" s="1"/>
  <c r="H32" i="24"/>
  <c r="I32" i="24"/>
  <c r="I40" i="24" s="1"/>
  <c r="I44" i="24" s="1"/>
  <c r="K32" i="24"/>
  <c r="D33" i="24"/>
  <c r="D34" i="24"/>
  <c r="D37" i="24" s="1"/>
  <c r="D35" i="24"/>
  <c r="D36" i="24"/>
  <c r="E37" i="24"/>
  <c r="F37" i="24"/>
  <c r="G37" i="24"/>
  <c r="H37" i="24"/>
  <c r="H40" i="24" s="1"/>
  <c r="I37" i="24"/>
  <c r="K37" i="24"/>
  <c r="D38" i="24"/>
  <c r="D39" i="24"/>
  <c r="K40" i="24"/>
  <c r="K44" i="24" s="1"/>
  <c r="D42" i="24"/>
  <c r="A1" i="23"/>
  <c r="D1" i="23"/>
  <c r="N6" i="14" s="1"/>
  <c r="C3" i="23"/>
  <c r="D8" i="23"/>
  <c r="D14" i="23"/>
  <c r="D15" i="23"/>
  <c r="D16" i="23"/>
  <c r="D17" i="23"/>
  <c r="E18" i="23"/>
  <c r="F18" i="23"/>
  <c r="G18" i="23"/>
  <c r="H18" i="23"/>
  <c r="D19" i="23"/>
  <c r="D20" i="23"/>
  <c r="D21" i="23"/>
  <c r="E22" i="23"/>
  <c r="F22" i="23"/>
  <c r="G22" i="23"/>
  <c r="H22" i="23"/>
  <c r="D25" i="23"/>
  <c r="D26" i="23"/>
  <c r="E27" i="23"/>
  <c r="F27" i="23"/>
  <c r="G27" i="23"/>
  <c r="H27" i="23"/>
  <c r="D30" i="23"/>
  <c r="D32" i="23" s="1"/>
  <c r="D31" i="23"/>
  <c r="E32" i="23"/>
  <c r="E40" i="23" s="1"/>
  <c r="F32" i="23"/>
  <c r="F40" i="23" s="1"/>
  <c r="G32" i="23"/>
  <c r="H32" i="23"/>
  <c r="I32" i="23"/>
  <c r="D33" i="23"/>
  <c r="D34" i="23"/>
  <c r="D37" i="23" s="1"/>
  <c r="D35" i="23"/>
  <c r="D36" i="23"/>
  <c r="E37" i="23"/>
  <c r="F37" i="23"/>
  <c r="G37" i="23"/>
  <c r="H37" i="23"/>
  <c r="H40" i="23" s="1"/>
  <c r="I37" i="23"/>
  <c r="I40" i="23" s="1"/>
  <c r="I44" i="23" s="1"/>
  <c r="D38" i="23"/>
  <c r="D39" i="23"/>
  <c r="D42" i="23"/>
  <c r="A1" i="22"/>
  <c r="D1" i="22"/>
  <c r="N5" i="14" s="1"/>
  <c r="C3" i="22"/>
  <c r="D8" i="22"/>
  <c r="D14" i="22"/>
  <c r="D18" i="22" s="1"/>
  <c r="D15" i="22"/>
  <c r="D16" i="22"/>
  <c r="D17" i="22"/>
  <c r="E18" i="22"/>
  <c r="F18" i="22"/>
  <c r="G18" i="22"/>
  <c r="H18" i="22"/>
  <c r="D19" i="22"/>
  <c r="D20" i="22"/>
  <c r="D21" i="22"/>
  <c r="E22" i="22"/>
  <c r="F22" i="22"/>
  <c r="G22" i="22"/>
  <c r="H22" i="22"/>
  <c r="D25" i="22"/>
  <c r="D27" i="22" s="1"/>
  <c r="D26" i="22"/>
  <c r="E27" i="22"/>
  <c r="F27" i="22"/>
  <c r="G27" i="22"/>
  <c r="H27" i="22"/>
  <c r="D30" i="22"/>
  <c r="D31" i="22"/>
  <c r="D32" i="22"/>
  <c r="E32" i="22"/>
  <c r="F32" i="22"/>
  <c r="G32" i="22"/>
  <c r="G40" i="22" s="1"/>
  <c r="H32" i="22"/>
  <c r="I32" i="22"/>
  <c r="I40" i="22" s="1"/>
  <c r="I44" i="22" s="1"/>
  <c r="D33" i="22"/>
  <c r="D34" i="22"/>
  <c r="D35" i="22"/>
  <c r="D36" i="22"/>
  <c r="E37" i="22"/>
  <c r="F37" i="22"/>
  <c r="G37" i="22"/>
  <c r="H37" i="22"/>
  <c r="I37" i="22"/>
  <c r="D38" i="22"/>
  <c r="D39" i="22"/>
  <c r="D42" i="22"/>
  <c r="A1" i="21"/>
  <c r="D1" i="21"/>
  <c r="N4" i="14" s="1"/>
  <c r="C3" i="21"/>
  <c r="D8" i="21"/>
  <c r="D14" i="21"/>
  <c r="D15" i="21"/>
  <c r="D16" i="21"/>
  <c r="D17" i="21"/>
  <c r="E18" i="21"/>
  <c r="F18" i="21"/>
  <c r="G18" i="21"/>
  <c r="H18" i="21"/>
  <c r="D19" i="21"/>
  <c r="D20" i="21"/>
  <c r="D21" i="21"/>
  <c r="E22" i="21"/>
  <c r="F22" i="21"/>
  <c r="G22" i="21"/>
  <c r="H22" i="21"/>
  <c r="D25" i="21"/>
  <c r="D27" i="21" s="1"/>
  <c r="D26" i="21"/>
  <c r="E27" i="21"/>
  <c r="F27" i="21"/>
  <c r="G27" i="21"/>
  <c r="H27" i="21"/>
  <c r="K28" i="21"/>
  <c r="D30" i="21"/>
  <c r="D32" i="21" s="1"/>
  <c r="D31" i="21"/>
  <c r="E32" i="21"/>
  <c r="E40" i="21" s="1"/>
  <c r="F32" i="21"/>
  <c r="G32" i="21"/>
  <c r="G40" i="21" s="1"/>
  <c r="H32" i="21"/>
  <c r="I32" i="21"/>
  <c r="K32" i="21"/>
  <c r="K40" i="21" s="1"/>
  <c r="K44" i="21" s="1"/>
  <c r="D33" i="21"/>
  <c r="D34" i="21"/>
  <c r="D35" i="21"/>
  <c r="D36" i="21"/>
  <c r="E37" i="21"/>
  <c r="F37" i="21"/>
  <c r="G37" i="21"/>
  <c r="H37" i="21"/>
  <c r="H40" i="21" s="1"/>
  <c r="I37" i="21"/>
  <c r="K37" i="21"/>
  <c r="D38" i="21"/>
  <c r="D39" i="21"/>
  <c r="D42" i="21"/>
  <c r="A1" i="19"/>
  <c r="D1" i="19"/>
  <c r="N3" i="14" s="1"/>
  <c r="C3" i="19"/>
  <c r="D8" i="19"/>
  <c r="D14" i="19"/>
  <c r="D15" i="19"/>
  <c r="D16" i="19"/>
  <c r="D17" i="19"/>
  <c r="E18" i="19"/>
  <c r="F18" i="19"/>
  <c r="G18" i="19"/>
  <c r="H18" i="19"/>
  <c r="D19" i="19"/>
  <c r="D20" i="19"/>
  <c r="D21" i="19"/>
  <c r="E22" i="19"/>
  <c r="D22" i="19" s="1"/>
  <c r="F22" i="19"/>
  <c r="G22" i="19"/>
  <c r="H22" i="19"/>
  <c r="D25" i="19"/>
  <c r="D27" i="19" s="1"/>
  <c r="D26" i="19"/>
  <c r="E27" i="19"/>
  <c r="F27" i="19"/>
  <c r="G27" i="19"/>
  <c r="H27" i="19"/>
  <c r="K28" i="19"/>
  <c r="D30" i="19"/>
  <c r="D32" i="19" s="1"/>
  <c r="D40" i="19" s="1"/>
  <c r="D31" i="19"/>
  <c r="E32" i="19"/>
  <c r="E40" i="19" s="1"/>
  <c r="F32" i="19"/>
  <c r="G32" i="19"/>
  <c r="H32" i="19"/>
  <c r="H40" i="19" s="1"/>
  <c r="I32" i="19"/>
  <c r="I40" i="19" s="1"/>
  <c r="I44" i="19" s="1"/>
  <c r="K32" i="19"/>
  <c r="D33" i="19"/>
  <c r="D34" i="19"/>
  <c r="D35" i="19"/>
  <c r="D36" i="19"/>
  <c r="D37" i="19"/>
  <c r="E37" i="19"/>
  <c r="F37" i="19"/>
  <c r="G37" i="19"/>
  <c r="H37" i="19"/>
  <c r="I37" i="19"/>
  <c r="K37" i="19"/>
  <c r="D38" i="19"/>
  <c r="D39" i="19"/>
  <c r="D42" i="19"/>
  <c r="A1" i="13"/>
  <c r="D1" i="13"/>
  <c r="N2" i="14" s="1"/>
  <c r="C3" i="13"/>
  <c r="D8" i="13"/>
  <c r="D14" i="13"/>
  <c r="D15" i="13"/>
  <c r="D16" i="13"/>
  <c r="D17" i="13"/>
  <c r="D18" i="13"/>
  <c r="D19" i="13"/>
  <c r="D20" i="13"/>
  <c r="D21" i="13"/>
  <c r="D22" i="13"/>
  <c r="D23" i="13"/>
  <c r="E24" i="13"/>
  <c r="F24" i="13"/>
  <c r="G24" i="13"/>
  <c r="H24" i="13"/>
  <c r="D25" i="13"/>
  <c r="D26" i="13"/>
  <c r="D27" i="13"/>
  <c r="E28" i="13"/>
  <c r="F28" i="13"/>
  <c r="G28" i="13"/>
  <c r="H28" i="13"/>
  <c r="D31" i="13"/>
  <c r="D33" i="13" s="1"/>
  <c r="D32" i="13"/>
  <c r="E33" i="13"/>
  <c r="F33" i="13"/>
  <c r="G33" i="13"/>
  <c r="H33" i="13"/>
  <c r="D36" i="13"/>
  <c r="D37" i="13"/>
  <c r="E38" i="13"/>
  <c r="E46" i="13" s="1"/>
  <c r="F38" i="13"/>
  <c r="G38" i="13"/>
  <c r="H38" i="13"/>
  <c r="H46" i="13" s="1"/>
  <c r="I38" i="13"/>
  <c r="I46" i="13" s="1"/>
  <c r="I50" i="13" s="1"/>
  <c r="D39" i="13"/>
  <c r="D43" i="13" s="1"/>
  <c r="D40" i="13"/>
  <c r="D41" i="13"/>
  <c r="D42" i="13"/>
  <c r="E43" i="13"/>
  <c r="F43" i="13"/>
  <c r="F46" i="13" s="1"/>
  <c r="G43" i="13"/>
  <c r="H43" i="13"/>
  <c r="I43" i="13"/>
  <c r="D44" i="13"/>
  <c r="D45" i="13"/>
  <c r="G46" i="13"/>
  <c r="D48" i="13"/>
  <c r="F3" i="18"/>
  <c r="F7" i="18"/>
  <c r="G7" i="18"/>
  <c r="H7" i="18"/>
  <c r="I7" i="18"/>
  <c r="J7" i="18"/>
  <c r="J8" i="18"/>
  <c r="F9" i="18"/>
  <c r="G9" i="18"/>
  <c r="H9" i="18"/>
  <c r="I9" i="18"/>
  <c r="J9" i="18"/>
  <c r="J10" i="18"/>
  <c r="F11" i="18"/>
  <c r="G11" i="18"/>
  <c r="H11" i="18"/>
  <c r="I11" i="18"/>
  <c r="J11" i="18"/>
  <c r="J12" i="18"/>
  <c r="F13" i="18"/>
  <c r="G13" i="18"/>
  <c r="H13" i="18"/>
  <c r="I13" i="18"/>
  <c r="J13" i="18"/>
  <c r="J14" i="18"/>
  <c r="F15" i="18"/>
  <c r="G15" i="18"/>
  <c r="H15" i="18"/>
  <c r="I15" i="18"/>
  <c r="J15" i="18"/>
  <c r="J16" i="18"/>
  <c r="F17" i="18"/>
  <c r="G17" i="18"/>
  <c r="H17" i="18"/>
  <c r="I17" i="18"/>
  <c r="J17" i="18"/>
  <c r="J18" i="18"/>
  <c r="F19" i="18"/>
  <c r="G19" i="18"/>
  <c r="H19" i="18"/>
  <c r="I19" i="18"/>
  <c r="J19" i="18"/>
  <c r="J20" i="18"/>
  <c r="F21" i="18"/>
  <c r="G21" i="18"/>
  <c r="H21" i="18"/>
  <c r="I21" i="18"/>
  <c r="J21" i="18"/>
  <c r="J22" i="18"/>
  <c r="F23" i="18"/>
  <c r="G23" i="18"/>
  <c r="H23" i="18"/>
  <c r="I23" i="18"/>
  <c r="J23" i="18"/>
  <c r="J24" i="18"/>
  <c r="F25" i="18"/>
  <c r="G25" i="18"/>
  <c r="H25" i="18"/>
  <c r="I25" i="18"/>
  <c r="J25" i="18"/>
  <c r="J26" i="18"/>
  <c r="F27" i="18"/>
  <c r="G27" i="18"/>
  <c r="H27" i="18"/>
  <c r="I27" i="18"/>
  <c r="J27" i="18"/>
  <c r="J28" i="18"/>
  <c r="F29" i="18"/>
  <c r="G29" i="18"/>
  <c r="H29" i="18"/>
  <c r="I29" i="18"/>
  <c r="J29" i="18"/>
  <c r="J30" i="18"/>
  <c r="F31" i="18"/>
  <c r="G31" i="18"/>
  <c r="H31" i="18"/>
  <c r="I31" i="18"/>
  <c r="J31" i="18"/>
  <c r="J32" i="18"/>
  <c r="F33" i="18"/>
  <c r="G33" i="18"/>
  <c r="H33" i="18"/>
  <c r="I33" i="18"/>
  <c r="J33" i="18"/>
  <c r="J34" i="18"/>
  <c r="F35" i="18"/>
  <c r="G35" i="18"/>
  <c r="H35" i="18"/>
  <c r="I35" i="18"/>
  <c r="J35" i="18"/>
  <c r="J36" i="18"/>
  <c r="F37" i="18"/>
  <c r="G37" i="18"/>
  <c r="H37" i="18"/>
  <c r="I37" i="18"/>
  <c r="J37" i="18"/>
  <c r="J38" i="18"/>
  <c r="F39" i="18"/>
  <c r="G39" i="18"/>
  <c r="H39" i="18"/>
  <c r="I39" i="18"/>
  <c r="J39" i="18"/>
  <c r="J40" i="18"/>
  <c r="C41" i="18"/>
  <c r="F65" i="18"/>
  <c r="G65" i="18"/>
  <c r="H65" i="18"/>
  <c r="H104" i="18" s="1"/>
  <c r="I65" i="18"/>
  <c r="I104" i="18" s="1"/>
  <c r="F73" i="18"/>
  <c r="G73" i="18"/>
  <c r="H73" i="18"/>
  <c r="I73" i="18"/>
  <c r="F78" i="18"/>
  <c r="G78" i="18"/>
  <c r="I78" i="18"/>
  <c r="F86" i="18"/>
  <c r="G86" i="18"/>
  <c r="H86" i="18"/>
  <c r="I86" i="18"/>
  <c r="F91" i="18"/>
  <c r="G91" i="18"/>
  <c r="I91" i="18"/>
  <c r="F99" i="18"/>
  <c r="G99" i="18"/>
  <c r="H99" i="18"/>
  <c r="I99" i="18"/>
  <c r="F104" i="18"/>
  <c r="G104" i="18"/>
  <c r="M53" i="6"/>
  <c r="P50" i="6"/>
  <c r="L58" i="9"/>
  <c r="O50" i="6"/>
  <c r="E49" i="9"/>
  <c r="M55" i="9"/>
  <c r="M50" i="6"/>
  <c r="U54" i="9"/>
  <c r="C54" i="9"/>
  <c r="N54" i="6"/>
  <c r="I54" i="9"/>
  <c r="P53" i="9"/>
  <c r="Q50" i="9"/>
  <c r="E50" i="9"/>
  <c r="Q53" i="6"/>
  <c r="J56" i="9"/>
  <c r="C55" i="9"/>
  <c r="E53" i="9"/>
  <c r="M51" i="6"/>
  <c r="D51" i="9"/>
  <c r="V52" i="9"/>
  <c r="I49" i="9"/>
  <c r="P54" i="9"/>
  <c r="D56" i="9"/>
  <c r="T54" i="9"/>
  <c r="D58" i="9"/>
  <c r="C56" i="9"/>
  <c r="D52" i="9"/>
  <c r="R55" i="9"/>
  <c r="E56" i="9"/>
  <c r="R52" i="6"/>
  <c r="R57" i="9"/>
  <c r="O53" i="9"/>
  <c r="M58" i="9"/>
  <c r="T57" i="9"/>
  <c r="Q53" i="9"/>
  <c r="E51" i="9"/>
  <c r="L55" i="9"/>
  <c r="L54" i="9"/>
  <c r="K54" i="9"/>
  <c r="Q54" i="6"/>
  <c r="L56" i="6"/>
  <c r="N52" i="6"/>
  <c r="J55" i="6"/>
  <c r="R56" i="6"/>
  <c r="J51" i="9"/>
  <c r="P52" i="9"/>
  <c r="J50" i="9"/>
  <c r="T58" i="9"/>
  <c r="N49" i="9"/>
  <c r="M56" i="9"/>
  <c r="P51" i="6"/>
  <c r="Q55" i="6"/>
  <c r="K57" i="6"/>
  <c r="J53" i="9"/>
  <c r="I55" i="9"/>
  <c r="M57" i="6"/>
  <c r="F52" i="9"/>
  <c r="Q55" i="9"/>
  <c r="N51" i="6"/>
  <c r="C57" i="9"/>
  <c r="K57" i="9"/>
  <c r="L50" i="6"/>
  <c r="C58" i="9"/>
  <c r="N57" i="9"/>
  <c r="C49" i="9"/>
  <c r="K54" i="6"/>
  <c r="E55" i="9"/>
  <c r="M55" i="6"/>
  <c r="F58" i="9"/>
  <c r="K58" i="9"/>
  <c r="M57" i="9"/>
  <c r="D48" i="6"/>
  <c r="N48" i="6"/>
  <c r="N54" i="9"/>
  <c r="H58" i="9"/>
  <c r="P55" i="6"/>
  <c r="H52" i="9"/>
  <c r="I50" i="9"/>
  <c r="R55" i="6"/>
  <c r="R53" i="9"/>
  <c r="H50" i="9"/>
  <c r="M54" i="9"/>
  <c r="G52" i="9"/>
  <c r="Q51" i="9"/>
  <c r="R51" i="6"/>
  <c r="J57" i="6"/>
  <c r="P52" i="6"/>
  <c r="O55" i="6"/>
  <c r="M49" i="9"/>
  <c r="F57" i="9"/>
  <c r="P58" i="9"/>
  <c r="K51" i="9"/>
  <c r="I58" i="9"/>
  <c r="Q50" i="6"/>
  <c r="U58" i="9"/>
  <c r="E57" i="9"/>
  <c r="N53" i="6"/>
  <c r="O52" i="9"/>
  <c r="V54" i="9"/>
  <c r="O52" i="6"/>
  <c r="R48" i="6"/>
  <c r="J51" i="6"/>
  <c r="Q56" i="6"/>
  <c r="C51" i="9"/>
  <c r="L57" i="6"/>
  <c r="Q56" i="9"/>
  <c r="K55" i="9"/>
  <c r="N50" i="9"/>
  <c r="U53" i="9"/>
  <c r="L57" i="9"/>
  <c r="K56" i="9"/>
  <c r="D54" i="9"/>
  <c r="O49" i="6"/>
  <c r="P57" i="6"/>
  <c r="D53" i="9"/>
  <c r="T52" i="9"/>
  <c r="H53" i="9"/>
  <c r="J49" i="6"/>
  <c r="I57" i="9"/>
  <c r="L52" i="6"/>
  <c r="U52" i="9"/>
  <c r="F54" i="9"/>
  <c r="D51" i="6"/>
  <c r="F53" i="9"/>
  <c r="T56" i="9"/>
  <c r="N56" i="9"/>
  <c r="F50" i="9"/>
  <c r="I56" i="9"/>
  <c r="L55" i="6"/>
  <c r="P54" i="6"/>
  <c r="M48" i="6"/>
  <c r="R53" i="6"/>
  <c r="Q51" i="6"/>
  <c r="L50" i="9"/>
  <c r="H49" i="9"/>
  <c r="E58" i="9"/>
  <c r="D49" i="9"/>
  <c r="D50" i="9"/>
  <c r="O55" i="9"/>
  <c r="L49" i="6"/>
  <c r="J52" i="9"/>
  <c r="I51" i="9"/>
  <c r="H54" i="9"/>
  <c r="K53" i="9"/>
  <c r="T50" i="9"/>
  <c r="L51" i="9"/>
  <c r="L51" i="6"/>
  <c r="N51" i="9"/>
  <c r="D56" i="6"/>
  <c r="N58" i="9"/>
  <c r="J55" i="9"/>
  <c r="M52" i="6"/>
  <c r="R56" i="9"/>
  <c r="T49" i="9"/>
  <c r="P53" i="6"/>
  <c r="K53" i="6"/>
  <c r="P49" i="6"/>
  <c r="J57" i="9"/>
  <c r="P49" i="9"/>
  <c r="V56" i="9"/>
  <c r="M51" i="9"/>
  <c r="R54" i="9"/>
  <c r="D57" i="9"/>
  <c r="Q52" i="9"/>
  <c r="H51" i="9"/>
  <c r="K51" i="6"/>
  <c r="O57" i="6"/>
  <c r="L53" i="9"/>
  <c r="K52" i="9"/>
  <c r="M50" i="9"/>
  <c r="L48" i="6"/>
  <c r="Q57" i="9"/>
  <c r="Q54" i="9"/>
  <c r="R50" i="6"/>
  <c r="Q48" i="6"/>
  <c r="O54" i="6"/>
  <c r="V57" i="9"/>
  <c r="J54" i="6"/>
  <c r="T55" i="9"/>
  <c r="L49" i="9"/>
  <c r="H57" i="9"/>
  <c r="K49" i="6"/>
  <c r="P51" i="9"/>
  <c r="F55" i="9"/>
  <c r="K48" i="6"/>
  <c r="K52" i="6"/>
  <c r="N49" i="6"/>
  <c r="O48" i="6"/>
  <c r="J53" i="6"/>
  <c r="P50" i="9"/>
  <c r="T51" i="9"/>
  <c r="N50" i="6"/>
  <c r="Q49" i="9"/>
  <c r="R49" i="9"/>
  <c r="M56" i="6"/>
  <c r="P57" i="9"/>
  <c r="D55" i="9"/>
  <c r="G50" i="9"/>
  <c r="N55" i="9"/>
  <c r="E54" i="9"/>
  <c r="R52" i="9"/>
  <c r="U50" i="9"/>
  <c r="M53" i="9"/>
  <c r="K49" i="9"/>
  <c r="M49" i="6"/>
  <c r="V55" i="9"/>
  <c r="E52" i="9"/>
  <c r="O53" i="6"/>
  <c r="R58" i="9"/>
  <c r="L53" i="6"/>
  <c r="F56" i="9"/>
  <c r="G55" i="9"/>
  <c r="L56" i="9"/>
  <c r="R57" i="6"/>
  <c r="I52" i="9"/>
  <c r="P56" i="6"/>
  <c r="D49" i="6"/>
  <c r="O50" i="9"/>
  <c r="M54" i="6"/>
  <c r="M52" i="9"/>
  <c r="K55" i="6"/>
  <c r="N56" i="6"/>
  <c r="V53" i="9"/>
  <c r="J52" i="6"/>
  <c r="U57" i="9"/>
  <c r="C50" i="9"/>
  <c r="O56" i="6"/>
  <c r="P56" i="9"/>
  <c r="C52" i="9"/>
  <c r="N52" i="9"/>
  <c r="K50" i="6"/>
  <c r="F49" i="9"/>
  <c r="R54" i="6"/>
  <c r="U51" i="9"/>
  <c r="V58" i="9"/>
  <c r="V50" i="9"/>
  <c r="J58" i="9"/>
  <c r="U56" i="9"/>
  <c r="N53" i="9"/>
  <c r="Q58" i="9"/>
  <c r="U49" i="9"/>
  <c r="U55" i="9"/>
  <c r="V51" i="9"/>
  <c r="Q57" i="6"/>
  <c r="L54" i="6"/>
  <c r="K50" i="9"/>
  <c r="J54" i="9"/>
  <c r="H55" i="9"/>
  <c r="I53" i="9"/>
  <c r="J50" i="6"/>
  <c r="R50" i="9"/>
  <c r="K56" i="6"/>
  <c r="Q52" i="6"/>
  <c r="L52" i="9"/>
  <c r="G53" i="9"/>
  <c r="P48" i="6"/>
  <c r="P55" i="9"/>
  <c r="T53" i="9"/>
  <c r="N55" i="6"/>
  <c r="V49" i="9"/>
  <c r="H56" i="9"/>
  <c r="R49" i="6"/>
  <c r="N57" i="6"/>
  <c r="F51" i="9"/>
  <c r="R51" i="9"/>
  <c r="J49" i="9"/>
  <c r="C53" i="9"/>
  <c r="H12" i="68" l="1"/>
  <c r="H13" i="68" s="1"/>
  <c r="F12" i="68"/>
  <c r="D54" i="68"/>
  <c r="D54" i="67"/>
  <c r="D54" i="65"/>
  <c r="D36" i="61"/>
  <c r="D38" i="61" s="1"/>
  <c r="D49" i="60"/>
  <c r="D54" i="58"/>
  <c r="D67" i="56"/>
  <c r="D54" i="56"/>
  <c r="D54" i="55"/>
  <c r="D54" i="54"/>
  <c r="D25" i="54"/>
  <c r="F13" i="54"/>
  <c r="J29" i="8"/>
  <c r="J45" i="8" s="1"/>
  <c r="D29" i="88"/>
  <c r="D29" i="81"/>
  <c r="D41" i="79"/>
  <c r="D33" i="51"/>
  <c r="D33" i="49"/>
  <c r="D28" i="49"/>
  <c r="D33" i="47"/>
  <c r="D28" i="47"/>
  <c r="D28" i="46"/>
  <c r="D25" i="42"/>
  <c r="D28" i="39"/>
  <c r="D38" i="38"/>
  <c r="D28" i="36"/>
  <c r="D19" i="36"/>
  <c r="D33" i="31"/>
  <c r="D28" i="31"/>
  <c r="D38" i="11"/>
  <c r="D28" i="11"/>
  <c r="E41" i="8"/>
  <c r="D29" i="80"/>
  <c r="D41" i="81"/>
  <c r="D45" i="81" s="1"/>
  <c r="D29" i="83"/>
  <c r="D41" i="83"/>
  <c r="D41" i="84"/>
  <c r="D45" i="84"/>
  <c r="D45" i="85"/>
  <c r="D41" i="86"/>
  <c r="D41" i="87"/>
  <c r="D45" i="87"/>
  <c r="D29" i="79"/>
  <c r="D28" i="53"/>
  <c r="D33" i="52"/>
  <c r="D19" i="52"/>
  <c r="D28" i="51"/>
  <c r="D19" i="51"/>
  <c r="D19" i="50"/>
  <c r="D33" i="50"/>
  <c r="D28" i="50"/>
  <c r="D19" i="49"/>
  <c r="D28" i="48"/>
  <c r="D33" i="48"/>
  <c r="D19" i="47"/>
  <c r="D19" i="46"/>
  <c r="D33" i="45"/>
  <c r="D19" i="45"/>
  <c r="D38" i="45"/>
  <c r="D28" i="44"/>
  <c r="D19" i="44"/>
  <c r="D33" i="43"/>
  <c r="D28" i="43"/>
  <c r="D19" i="43"/>
  <c r="D19" i="41"/>
  <c r="D33" i="41"/>
  <c r="D19" i="40"/>
  <c r="D38" i="39"/>
  <c r="D33" i="39"/>
  <c r="D33" i="37"/>
  <c r="D19" i="37"/>
  <c r="D28" i="34"/>
  <c r="D38" i="34"/>
  <c r="D33" i="33"/>
  <c r="D19" i="33"/>
  <c r="D28" i="32"/>
  <c r="D38" i="32"/>
  <c r="D19" i="32"/>
  <c r="E51" i="6"/>
  <c r="F51" i="6"/>
  <c r="G51" i="6"/>
  <c r="S8" i="14"/>
  <c r="S6" i="14"/>
  <c r="S7" i="14"/>
  <c r="S5" i="14"/>
  <c r="S4" i="14"/>
  <c r="D18" i="19"/>
  <c r="S12" i="14"/>
  <c r="S3" i="14"/>
  <c r="G49" i="6"/>
  <c r="F49" i="6"/>
  <c r="E49" i="6"/>
  <c r="F48" i="6"/>
  <c r="E48" i="6"/>
  <c r="G48" i="6"/>
  <c r="E56" i="6"/>
  <c r="F56" i="6"/>
  <c r="G56" i="6"/>
  <c r="G46" i="86"/>
  <c r="H46" i="86" s="1"/>
  <c r="I46" i="86" s="1"/>
  <c r="D29" i="86"/>
  <c r="W58" i="9"/>
  <c r="W57" i="9"/>
  <c r="W56" i="9"/>
  <c r="W55" i="9"/>
  <c r="S55" i="9"/>
  <c r="W54" i="9"/>
  <c r="W53" i="9"/>
  <c r="S53" i="9"/>
  <c r="S52" i="9"/>
  <c r="W52" i="9"/>
  <c r="W51" i="9"/>
  <c r="W50" i="9"/>
  <c r="S50" i="9"/>
  <c r="W49" i="9"/>
  <c r="N32" i="14"/>
  <c r="B48" i="9"/>
  <c r="G12" i="34"/>
  <c r="H12" i="34" s="1"/>
  <c r="I12" i="34" s="1"/>
  <c r="G12" i="37"/>
  <c r="H12" i="37" s="1"/>
  <c r="I12" i="37" s="1"/>
  <c r="E13" i="41"/>
  <c r="K46" i="88"/>
  <c r="K46" i="86"/>
  <c r="K46" i="85"/>
  <c r="E45" i="85"/>
  <c r="K46" i="84"/>
  <c r="I46" i="83"/>
  <c r="K46" i="82"/>
  <c r="K46" i="81"/>
  <c r="K46" i="80"/>
  <c r="I46" i="79"/>
  <c r="K46" i="79"/>
  <c r="G45" i="8"/>
  <c r="H43" i="74"/>
  <c r="F40" i="22"/>
  <c r="D27" i="23"/>
  <c r="F40" i="24"/>
  <c r="D18" i="24"/>
  <c r="E25" i="8"/>
  <c r="F40" i="21"/>
  <c r="D22" i="21"/>
  <c r="E40" i="22"/>
  <c r="E40" i="24"/>
  <c r="D22" i="74"/>
  <c r="D23" i="74" s="1"/>
  <c r="D27" i="74" s="1"/>
  <c r="I41" i="8"/>
  <c r="E28" i="8"/>
  <c r="G41" i="33"/>
  <c r="G12" i="33"/>
  <c r="H12" i="33" s="1"/>
  <c r="I12" i="33" s="1"/>
  <c r="E13" i="33"/>
  <c r="D38" i="36"/>
  <c r="D23" i="36"/>
  <c r="D25" i="36" s="1"/>
  <c r="D29" i="36" s="1"/>
  <c r="F25" i="36"/>
  <c r="E50" i="63"/>
  <c r="E74" i="63" s="1"/>
  <c r="H25" i="46"/>
  <c r="D23" i="46"/>
  <c r="D25" i="46" s="1"/>
  <c r="G70" i="54"/>
  <c r="D40" i="23"/>
  <c r="H41" i="8"/>
  <c r="H45" i="8" s="1"/>
  <c r="D36" i="74"/>
  <c r="D39" i="74" s="1"/>
  <c r="D43" i="74" s="1"/>
  <c r="D38" i="31"/>
  <c r="D23" i="31"/>
  <c r="D25" i="31" s="1"/>
  <c r="E38" i="33"/>
  <c r="E23" i="34"/>
  <c r="E25" i="34" s="1"/>
  <c r="D23" i="34"/>
  <c r="D25" i="34" s="1"/>
  <c r="I45" i="35"/>
  <c r="G45" i="39"/>
  <c r="H29" i="39"/>
  <c r="I41" i="46"/>
  <c r="I45" i="46" s="1"/>
  <c r="D67" i="65"/>
  <c r="D70" i="65" s="1"/>
  <c r="H78" i="18"/>
  <c r="E41" i="37"/>
  <c r="D24" i="13"/>
  <c r="D38" i="13"/>
  <c r="D46" i="13" s="1"/>
  <c r="D37" i="21"/>
  <c r="D18" i="21"/>
  <c r="D37" i="22"/>
  <c r="D40" i="22" s="1"/>
  <c r="D18" i="23"/>
  <c r="F41" i="8"/>
  <c r="E28" i="11"/>
  <c r="E41" i="31"/>
  <c r="H29" i="31"/>
  <c r="D23" i="33"/>
  <c r="D25" i="33" s="1"/>
  <c r="I29" i="33"/>
  <c r="I45" i="33" s="1"/>
  <c r="H29" i="35"/>
  <c r="H45" i="35" s="1"/>
  <c r="I3" i="64"/>
  <c r="H91" i="18"/>
  <c r="J46" i="8"/>
  <c r="K46" i="8" s="1"/>
  <c r="T2" i="6"/>
  <c r="F41" i="11"/>
  <c r="E19" i="32"/>
  <c r="H29" i="33"/>
  <c r="H45" i="33" s="1"/>
  <c r="E19" i="34"/>
  <c r="H45" i="37"/>
  <c r="H29" i="42"/>
  <c r="H45" i="42" s="1"/>
  <c r="E23" i="53"/>
  <c r="D23" i="53"/>
  <c r="D25" i="53" s="1"/>
  <c r="G40" i="19"/>
  <c r="D28" i="13"/>
  <c r="F40" i="19"/>
  <c r="I40" i="21"/>
  <c r="I44" i="21" s="1"/>
  <c r="H40" i="22"/>
  <c r="G40" i="23"/>
  <c r="F39" i="74"/>
  <c r="G27" i="74"/>
  <c r="I29" i="11"/>
  <c r="I45" i="11" s="1"/>
  <c r="E19" i="11"/>
  <c r="G29" i="33"/>
  <c r="G45" i="33" s="1"/>
  <c r="D33" i="35"/>
  <c r="G29" i="38"/>
  <c r="E41" i="43"/>
  <c r="G45" i="43"/>
  <c r="G12" i="45"/>
  <c r="H12" i="45" s="1"/>
  <c r="I12" i="45" s="1"/>
  <c r="E13" i="45"/>
  <c r="F25" i="53"/>
  <c r="F29" i="53" s="1"/>
  <c r="F45" i="53" s="1"/>
  <c r="F46" i="53" s="1"/>
  <c r="D19" i="53"/>
  <c r="D36" i="66"/>
  <c r="D38" i="66" s="1"/>
  <c r="G45" i="31"/>
  <c r="K40" i="19"/>
  <c r="K44" i="19" s="1"/>
  <c r="F27" i="74"/>
  <c r="F43" i="74" s="1"/>
  <c r="K41" i="8"/>
  <c r="K45" i="8" s="1"/>
  <c r="I45" i="8"/>
  <c r="D25" i="38"/>
  <c r="D36" i="62"/>
  <c r="D38" i="62" s="1"/>
  <c r="D49" i="66"/>
  <c r="D40" i="24"/>
  <c r="D22" i="22"/>
  <c r="E39" i="74"/>
  <c r="H29" i="34"/>
  <c r="H45" i="34" s="1"/>
  <c r="F29" i="35"/>
  <c r="D19" i="35"/>
  <c r="H29" i="36"/>
  <c r="H45" i="36" s="1"/>
  <c r="E38" i="37"/>
  <c r="D19" i="38"/>
  <c r="E33" i="40"/>
  <c r="E38" i="41"/>
  <c r="E41" i="41" s="1"/>
  <c r="E19" i="42"/>
  <c r="D38" i="43"/>
  <c r="D38" i="46"/>
  <c r="E19" i="46"/>
  <c r="I41" i="48"/>
  <c r="I45" i="48" s="1"/>
  <c r="E28" i="48"/>
  <c r="K41" i="49"/>
  <c r="K45" i="49" s="1"/>
  <c r="E38" i="50"/>
  <c r="E33" i="53"/>
  <c r="F50" i="54"/>
  <c r="D25" i="56"/>
  <c r="I3" i="58"/>
  <c r="D67" i="59"/>
  <c r="D54" i="61"/>
  <c r="D49" i="63"/>
  <c r="E50" i="64"/>
  <c r="E74" i="64" s="1"/>
  <c r="D54" i="66"/>
  <c r="E38" i="35"/>
  <c r="E33" i="36"/>
  <c r="E41" i="36" s="1"/>
  <c r="D28" i="37"/>
  <c r="E28" i="38"/>
  <c r="F29" i="39"/>
  <c r="D19" i="39"/>
  <c r="D33" i="40"/>
  <c r="F29" i="40"/>
  <c r="D38" i="41"/>
  <c r="D41" i="41" s="1"/>
  <c r="D28" i="41"/>
  <c r="D19" i="42"/>
  <c r="F29" i="46"/>
  <c r="H41" i="48"/>
  <c r="E28" i="49"/>
  <c r="G29" i="50"/>
  <c r="G45" i="50" s="1"/>
  <c r="G46" i="50" s="1"/>
  <c r="D25" i="57"/>
  <c r="D54" i="59"/>
  <c r="H3" i="60"/>
  <c r="D67" i="63"/>
  <c r="D70" i="63" s="1"/>
  <c r="D67" i="66"/>
  <c r="I3" i="66"/>
  <c r="D36" i="67"/>
  <c r="D38" i="67" s="1"/>
  <c r="E38" i="11"/>
  <c r="I41" i="11"/>
  <c r="D33" i="11"/>
  <c r="D41" i="11" s="1"/>
  <c r="D19" i="11"/>
  <c r="I41" i="31"/>
  <c r="D19" i="31"/>
  <c r="K41" i="32"/>
  <c r="K45" i="32" s="1"/>
  <c r="D33" i="32"/>
  <c r="H29" i="32"/>
  <c r="H45" i="32" s="1"/>
  <c r="D38" i="35"/>
  <c r="D33" i="36"/>
  <c r="D41" i="36" s="1"/>
  <c r="E19" i="36"/>
  <c r="D28" i="38"/>
  <c r="H41" i="39"/>
  <c r="D33" i="42"/>
  <c r="E28" i="42"/>
  <c r="H29" i="43"/>
  <c r="H45" i="43" s="1"/>
  <c r="F41" i="44"/>
  <c r="H29" i="44"/>
  <c r="H45" i="44" s="1"/>
  <c r="E38" i="45"/>
  <c r="F41" i="46"/>
  <c r="D33" i="46"/>
  <c r="D41" i="46" s="1"/>
  <c r="E28" i="47"/>
  <c r="G41" i="49"/>
  <c r="I29" i="49"/>
  <c r="I45" i="49" s="1"/>
  <c r="D38" i="51"/>
  <c r="D41" i="51" s="1"/>
  <c r="E23" i="51"/>
  <c r="I41" i="52"/>
  <c r="G41" i="52"/>
  <c r="E28" i="52"/>
  <c r="E28" i="53"/>
  <c r="E19" i="53"/>
  <c r="D49" i="54"/>
  <c r="D36" i="56"/>
  <c r="D38" i="56" s="1"/>
  <c r="D49" i="64"/>
  <c r="E50" i="67"/>
  <c r="E74" i="67" s="1"/>
  <c r="H41" i="31"/>
  <c r="I29" i="31"/>
  <c r="I45" i="31" s="1"/>
  <c r="F41" i="33"/>
  <c r="D28" i="33"/>
  <c r="D33" i="34"/>
  <c r="D41" i="34" s="1"/>
  <c r="E28" i="34"/>
  <c r="E19" i="35"/>
  <c r="I29" i="37"/>
  <c r="I45" i="37" s="1"/>
  <c r="G41" i="38"/>
  <c r="I29" i="39"/>
  <c r="I45" i="39" s="1"/>
  <c r="D28" i="40"/>
  <c r="I29" i="41"/>
  <c r="I45" i="41" s="1"/>
  <c r="D28" i="42"/>
  <c r="G12" i="42"/>
  <c r="H12" i="42" s="1"/>
  <c r="I12" i="42" s="1"/>
  <c r="E38" i="44"/>
  <c r="E38" i="47"/>
  <c r="F41" i="48"/>
  <c r="D38" i="48"/>
  <c r="D23" i="49"/>
  <c r="D25" i="49" s="1"/>
  <c r="D29" i="49" s="1"/>
  <c r="E33" i="50"/>
  <c r="E38" i="51"/>
  <c r="E41" i="51" s="1"/>
  <c r="D23" i="52"/>
  <c r="I41" i="53"/>
  <c r="G41" i="53"/>
  <c r="D67" i="60"/>
  <c r="I3" i="63"/>
  <c r="D54" i="64"/>
  <c r="D67" i="54"/>
  <c r="D70" i="54" s="1"/>
  <c r="D36" i="54"/>
  <c r="D38" i="54" s="1"/>
  <c r="D36" i="55"/>
  <c r="D38" i="55" s="1"/>
  <c r="D25" i="60"/>
  <c r="D36" i="68"/>
  <c r="G29" i="37"/>
  <c r="G45" i="37" s="1"/>
  <c r="E23" i="38"/>
  <c r="C42" i="18"/>
  <c r="C48" i="18" s="1"/>
  <c r="E38" i="39"/>
  <c r="D38" i="40"/>
  <c r="D41" i="40" s="1"/>
  <c r="F41" i="40"/>
  <c r="G29" i="41"/>
  <c r="G45" i="41" s="1"/>
  <c r="D38" i="42"/>
  <c r="F41" i="42"/>
  <c r="E41" i="44"/>
  <c r="E41" i="45"/>
  <c r="K41" i="47"/>
  <c r="K45" i="47" s="1"/>
  <c r="E23" i="49"/>
  <c r="D38" i="52"/>
  <c r="D41" i="52" s="1"/>
  <c r="E38" i="53"/>
  <c r="D36" i="63"/>
  <c r="D38" i="63" s="1"/>
  <c r="H29" i="38"/>
  <c r="H45" i="38" s="1"/>
  <c r="F41" i="39"/>
  <c r="E38" i="40"/>
  <c r="G45" i="40"/>
  <c r="D23" i="40"/>
  <c r="D25" i="40" s="1"/>
  <c r="E23" i="42"/>
  <c r="E25" i="42" s="1"/>
  <c r="E29" i="42" s="1"/>
  <c r="I29" i="42"/>
  <c r="I45" i="42" s="1"/>
  <c r="E28" i="43"/>
  <c r="I29" i="43"/>
  <c r="I45" i="43" s="1"/>
  <c r="D38" i="44"/>
  <c r="D33" i="44"/>
  <c r="D41" i="44" s="1"/>
  <c r="E28" i="44"/>
  <c r="I45" i="45"/>
  <c r="D19" i="48"/>
  <c r="F25" i="49"/>
  <c r="F29" i="49" s="1"/>
  <c r="F45" i="49" s="1"/>
  <c r="F46" i="49" s="1"/>
  <c r="H29" i="49"/>
  <c r="H45" i="49" s="1"/>
  <c r="E33" i="52"/>
  <c r="H50" i="54"/>
  <c r="E50" i="59"/>
  <c r="D25" i="61"/>
  <c r="D36" i="65"/>
  <c r="D38" i="65" s="1"/>
  <c r="G54" i="18"/>
  <c r="G52" i="18"/>
  <c r="E13" i="32"/>
  <c r="E13" i="8"/>
  <c r="E13" i="44"/>
  <c r="G12" i="38"/>
  <c r="H12" i="38" s="1"/>
  <c r="I12" i="38" s="1"/>
  <c r="E13" i="11"/>
  <c r="E13" i="40"/>
  <c r="E13" i="46"/>
  <c r="E13" i="49"/>
  <c r="S49" i="14"/>
  <c r="S42" i="14"/>
  <c r="E13" i="36"/>
  <c r="H3" i="66"/>
  <c r="S36" i="14"/>
  <c r="E74" i="66"/>
  <c r="E70" i="55"/>
  <c r="E74" i="59"/>
  <c r="I3" i="67"/>
  <c r="H3" i="65"/>
  <c r="H3" i="67"/>
  <c r="H74" i="54"/>
  <c r="H45" i="31"/>
  <c r="H29" i="11"/>
  <c r="H45" i="11" s="1"/>
  <c r="E41" i="11"/>
  <c r="F45" i="11"/>
  <c r="F46" i="11" s="1"/>
  <c r="G46" i="11" s="1"/>
  <c r="H46" i="11" s="1"/>
  <c r="F29" i="8"/>
  <c r="F45" i="8" s="1"/>
  <c r="F46" i="8" s="1"/>
  <c r="G46" i="8" s="1"/>
  <c r="D41" i="31"/>
  <c r="D40" i="21"/>
  <c r="G43" i="74"/>
  <c r="E29" i="8"/>
  <c r="E45" i="8" s="1"/>
  <c r="D29" i="42"/>
  <c r="D25" i="8"/>
  <c r="D29" i="8" s="1"/>
  <c r="D45" i="8" s="1"/>
  <c r="F25" i="31"/>
  <c r="F29" i="31" s="1"/>
  <c r="F45" i="31" s="1"/>
  <c r="F46" i="31" s="1"/>
  <c r="G46" i="31" s="1"/>
  <c r="H46" i="31" s="1"/>
  <c r="I46" i="31" s="1"/>
  <c r="I29" i="32"/>
  <c r="I45" i="32" s="1"/>
  <c r="D38" i="33"/>
  <c r="D41" i="33" s="1"/>
  <c r="E38" i="34"/>
  <c r="G12" i="35"/>
  <c r="H12" i="35" s="1"/>
  <c r="I12" i="35" s="1"/>
  <c r="E13" i="35"/>
  <c r="F29" i="36"/>
  <c r="F45" i="36" s="1"/>
  <c r="F46" i="36" s="1"/>
  <c r="G45" i="38"/>
  <c r="D23" i="41"/>
  <c r="D25" i="41" s="1"/>
  <c r="G29" i="44"/>
  <c r="G45" i="44" s="1"/>
  <c r="F29" i="44"/>
  <c r="F45" i="44" s="1"/>
  <c r="F46" i="44" s="1"/>
  <c r="E23" i="45"/>
  <c r="D36" i="57"/>
  <c r="D38" i="57" s="1"/>
  <c r="F54" i="18"/>
  <c r="D22" i="23"/>
  <c r="E41" i="35"/>
  <c r="E25" i="38"/>
  <c r="E29" i="38" s="1"/>
  <c r="D41" i="45"/>
  <c r="E41" i="47"/>
  <c r="I50" i="18"/>
  <c r="E23" i="11"/>
  <c r="E25" i="11" s="1"/>
  <c r="E29" i="11" s="1"/>
  <c r="E45" i="11" s="1"/>
  <c r="F45" i="35"/>
  <c r="F46" i="35" s="1"/>
  <c r="G46" i="35" s="1"/>
  <c r="H46" i="35" s="1"/>
  <c r="I46" i="35" s="1"/>
  <c r="E41" i="42"/>
  <c r="G12" i="43"/>
  <c r="H12" i="43" s="1"/>
  <c r="I12" i="43" s="1"/>
  <c r="E13" i="43"/>
  <c r="E29" i="45"/>
  <c r="E45" i="45" s="1"/>
  <c r="I52" i="18"/>
  <c r="H50" i="18"/>
  <c r="D22" i="24"/>
  <c r="D23" i="11"/>
  <c r="D25" i="11" s="1"/>
  <c r="D29" i="11" s="1"/>
  <c r="D45" i="11" s="1"/>
  <c r="G45" i="34"/>
  <c r="D29" i="38"/>
  <c r="I45" i="40"/>
  <c r="E41" i="34"/>
  <c r="I54" i="18"/>
  <c r="G50" i="18"/>
  <c r="D23" i="32"/>
  <c r="D25" i="32" s="1"/>
  <c r="D29" i="32" s="1"/>
  <c r="D29" i="33"/>
  <c r="I29" i="38"/>
  <c r="I45" i="38" s="1"/>
  <c r="F45" i="43"/>
  <c r="F46" i="43" s="1"/>
  <c r="G46" i="43" s="1"/>
  <c r="H46" i="43" s="1"/>
  <c r="I46" i="43" s="1"/>
  <c r="D70" i="60"/>
  <c r="H3" i="62"/>
  <c r="F50" i="18"/>
  <c r="E23" i="74"/>
  <c r="E27" i="74" s="1"/>
  <c r="E43" i="74" s="1"/>
  <c r="E44" i="74" s="1"/>
  <c r="F44" i="74" s="1"/>
  <c r="G44" i="74" s="1"/>
  <c r="H44" i="74" s="1"/>
  <c r="I44" i="74" s="1"/>
  <c r="E23" i="31"/>
  <c r="E25" i="31" s="1"/>
  <c r="E29" i="31" s="1"/>
  <c r="E45" i="31" s="1"/>
  <c r="G29" i="36"/>
  <c r="G45" i="36" s="1"/>
  <c r="D23" i="37"/>
  <c r="D25" i="37" s="1"/>
  <c r="H52" i="18"/>
  <c r="F4" i="18"/>
  <c r="G4" i="18" s="1"/>
  <c r="H4" i="18" s="1"/>
  <c r="I4" i="18" s="1"/>
  <c r="E38" i="32"/>
  <c r="E41" i="32" s="1"/>
  <c r="G12" i="39"/>
  <c r="H12" i="39" s="1"/>
  <c r="I12" i="39" s="1"/>
  <c r="E13" i="39"/>
  <c r="F45" i="40"/>
  <c r="F46" i="40" s="1"/>
  <c r="G46" i="40" s="1"/>
  <c r="H46" i="40" s="1"/>
  <c r="I46" i="40" s="1"/>
  <c r="D41" i="42"/>
  <c r="E25" i="45"/>
  <c r="H25" i="50"/>
  <c r="D23" i="50"/>
  <c r="G46" i="49"/>
  <c r="H46" i="49" s="1"/>
  <c r="I46" i="49" s="1"/>
  <c r="F52" i="18"/>
  <c r="E41" i="33"/>
  <c r="I29" i="34"/>
  <c r="I45" i="34" s="1"/>
  <c r="D19" i="34"/>
  <c r="D38" i="37"/>
  <c r="D41" i="37" s="1"/>
  <c r="E41" i="39"/>
  <c r="G45" i="42"/>
  <c r="E25" i="44"/>
  <c r="E29" i="44" s="1"/>
  <c r="E45" i="44" s="1"/>
  <c r="I29" i="47"/>
  <c r="I45" i="47" s="1"/>
  <c r="E13" i="31"/>
  <c r="G29" i="32"/>
  <c r="G45" i="32" s="1"/>
  <c r="F45" i="39"/>
  <c r="F46" i="39" s="1"/>
  <c r="G46" i="39" s="1"/>
  <c r="D29" i="41"/>
  <c r="G12" i="51"/>
  <c r="H12" i="51" s="1"/>
  <c r="I12" i="51" s="1"/>
  <c r="E13" i="51"/>
  <c r="D23" i="45"/>
  <c r="D25" i="45" s="1"/>
  <c r="D29" i="45" s="1"/>
  <c r="D45" i="45" s="1"/>
  <c r="G25" i="45"/>
  <c r="G29" i="45" s="1"/>
  <c r="G45" i="45" s="1"/>
  <c r="H54" i="18"/>
  <c r="F45" i="32"/>
  <c r="F46" i="32" s="1"/>
  <c r="G46" i="32" s="1"/>
  <c r="H46" i="32" s="1"/>
  <c r="I29" i="36"/>
  <c r="I45" i="36" s="1"/>
  <c r="E38" i="38"/>
  <c r="E41" i="38" s="1"/>
  <c r="D41" i="38"/>
  <c r="E41" i="40"/>
  <c r="H29" i="41"/>
  <c r="H45" i="41" s="1"/>
  <c r="I29" i="44"/>
  <c r="I45" i="44" s="1"/>
  <c r="I29" i="53"/>
  <c r="I45" i="53" s="1"/>
  <c r="G29" i="49"/>
  <c r="G45" i="49" s="1"/>
  <c r="E25" i="53"/>
  <c r="E29" i="53" s="1"/>
  <c r="E45" i="53" s="1"/>
  <c r="E50" i="58"/>
  <c r="E74" i="58" s="1"/>
  <c r="D36" i="59"/>
  <c r="D38" i="59" s="1"/>
  <c r="E23" i="35"/>
  <c r="E25" i="35" s="1"/>
  <c r="E29" i="35" s="1"/>
  <c r="E45" i="35" s="1"/>
  <c r="E23" i="39"/>
  <c r="E25" i="39" s="1"/>
  <c r="E29" i="39" s="1"/>
  <c r="E45" i="39" s="1"/>
  <c r="E23" i="43"/>
  <c r="E25" i="43" s="1"/>
  <c r="E29" i="43" s="1"/>
  <c r="E45" i="43" s="1"/>
  <c r="F25" i="45"/>
  <c r="F29" i="45" s="1"/>
  <c r="F45" i="45" s="1"/>
  <c r="F46" i="45" s="1"/>
  <c r="G46" i="45" s="1"/>
  <c r="D38" i="47"/>
  <c r="D41" i="47" s="1"/>
  <c r="D23" i="47"/>
  <c r="D25" i="47" s="1"/>
  <c r="D29" i="47" s="1"/>
  <c r="E19" i="47"/>
  <c r="E33" i="49"/>
  <c r="E41" i="49" s="1"/>
  <c r="E41" i="50"/>
  <c r="E23" i="50"/>
  <c r="E25" i="50" s="1"/>
  <c r="G12" i="50"/>
  <c r="H12" i="50" s="1"/>
  <c r="I12" i="50" s="1"/>
  <c r="E13" i="50"/>
  <c r="E28" i="51"/>
  <c r="E50" i="55"/>
  <c r="D49" i="58"/>
  <c r="E50" i="65"/>
  <c r="E74" i="65" s="1"/>
  <c r="F25" i="33"/>
  <c r="F29" i="33" s="1"/>
  <c r="F45" i="33" s="1"/>
  <c r="F46" i="33" s="1"/>
  <c r="G46" i="33" s="1"/>
  <c r="H46" i="33" s="1"/>
  <c r="I46" i="33" s="1"/>
  <c r="D23" i="35"/>
  <c r="D25" i="35" s="1"/>
  <c r="F25" i="37"/>
  <c r="F29" i="37" s="1"/>
  <c r="F45" i="37" s="1"/>
  <c r="F46" i="37" s="1"/>
  <c r="G46" i="37" s="1"/>
  <c r="H46" i="37" s="1"/>
  <c r="I46" i="37" s="1"/>
  <c r="D23" i="39"/>
  <c r="D25" i="39" s="1"/>
  <c r="D29" i="39" s="1"/>
  <c r="F25" i="41"/>
  <c r="F29" i="41" s="1"/>
  <c r="F45" i="41" s="1"/>
  <c r="F46" i="41" s="1"/>
  <c r="G46" i="41" s="1"/>
  <c r="H46" i="41" s="1"/>
  <c r="I46" i="41" s="1"/>
  <c r="D23" i="43"/>
  <c r="D25" i="43" s="1"/>
  <c r="D29" i="43" s="1"/>
  <c r="H25" i="48"/>
  <c r="H29" i="48" s="1"/>
  <c r="H45" i="48" s="1"/>
  <c r="E23" i="48"/>
  <c r="E25" i="48" s="1"/>
  <c r="I45" i="51"/>
  <c r="D70" i="59"/>
  <c r="D25" i="59"/>
  <c r="E38" i="48"/>
  <c r="E41" i="48" s="1"/>
  <c r="D38" i="49"/>
  <c r="D41" i="49" s="1"/>
  <c r="D38" i="50"/>
  <c r="D25" i="52"/>
  <c r="D29" i="52" s="1"/>
  <c r="D49" i="55"/>
  <c r="D70" i="56"/>
  <c r="I3" i="60"/>
  <c r="H3" i="64"/>
  <c r="D49" i="67"/>
  <c r="D49" i="68"/>
  <c r="E23" i="32"/>
  <c r="E25" i="32" s="1"/>
  <c r="E29" i="32" s="1"/>
  <c r="E23" i="36"/>
  <c r="E25" i="36" s="1"/>
  <c r="E29" i="36" s="1"/>
  <c r="E45" i="36" s="1"/>
  <c r="E23" i="40"/>
  <c r="E25" i="40" s="1"/>
  <c r="E29" i="40" s="1"/>
  <c r="E45" i="40" s="1"/>
  <c r="E23" i="44"/>
  <c r="G29" i="47"/>
  <c r="G45" i="47" s="1"/>
  <c r="G12" i="48"/>
  <c r="H12" i="48" s="1"/>
  <c r="I12" i="48" s="1"/>
  <c r="E13" i="48"/>
  <c r="F45" i="51"/>
  <c r="F46" i="51" s="1"/>
  <c r="E19" i="52"/>
  <c r="H29" i="53"/>
  <c r="H45" i="53" s="1"/>
  <c r="F74" i="54"/>
  <c r="D67" i="64"/>
  <c r="D70" i="64" s="1"/>
  <c r="S30" i="14"/>
  <c r="F25" i="34"/>
  <c r="F29" i="34" s="1"/>
  <c r="F45" i="34" s="1"/>
  <c r="F46" i="34" s="1"/>
  <c r="F25" i="38"/>
  <c r="F29" i="38" s="1"/>
  <c r="F45" i="38" s="1"/>
  <c r="F46" i="38" s="1"/>
  <c r="G46" i="38" s="1"/>
  <c r="H46" i="38" s="1"/>
  <c r="F25" i="42"/>
  <c r="F29" i="42" s="1"/>
  <c r="F45" i="42" s="1"/>
  <c r="F46" i="42" s="1"/>
  <c r="G46" i="42" s="1"/>
  <c r="H46" i="42" s="1"/>
  <c r="I46" i="42" s="1"/>
  <c r="D23" i="44"/>
  <c r="D25" i="44" s="1"/>
  <c r="D29" i="44" s="1"/>
  <c r="F45" i="48"/>
  <c r="F46" i="48" s="1"/>
  <c r="G46" i="48" s="1"/>
  <c r="E25" i="51"/>
  <c r="G29" i="53"/>
  <c r="G45" i="53" s="1"/>
  <c r="G46" i="53" s="1"/>
  <c r="H46" i="53" s="1"/>
  <c r="I46" i="53" s="1"/>
  <c r="D67" i="58"/>
  <c r="D70" i="58" s="1"/>
  <c r="D49" i="61"/>
  <c r="D50" i="61" s="1"/>
  <c r="E50" i="61"/>
  <c r="E74" i="61" s="1"/>
  <c r="D25" i="62"/>
  <c r="D49" i="65"/>
  <c r="S24" i="14"/>
  <c r="E38" i="46"/>
  <c r="E41" i="46" s="1"/>
  <c r="F45" i="47"/>
  <c r="F46" i="47" s="1"/>
  <c r="E23" i="47"/>
  <c r="E25" i="47" s="1"/>
  <c r="G12" i="47"/>
  <c r="H12" i="47" s="1"/>
  <c r="I12" i="47" s="1"/>
  <c r="E13" i="47"/>
  <c r="E41" i="53"/>
  <c r="G50" i="54"/>
  <c r="G74" i="54" s="1"/>
  <c r="D67" i="55"/>
  <c r="D70" i="55" s="1"/>
  <c r="E74" i="57"/>
  <c r="D49" i="59"/>
  <c r="D36" i="60"/>
  <c r="D38" i="60" s="1"/>
  <c r="D50" i="60" s="1"/>
  <c r="D74" i="60" s="1"/>
  <c r="D36" i="64"/>
  <c r="D38" i="64" s="1"/>
  <c r="D67" i="67"/>
  <c r="D70" i="67" s="1"/>
  <c r="S18" i="14"/>
  <c r="E23" i="33"/>
  <c r="E25" i="33" s="1"/>
  <c r="E29" i="33" s="1"/>
  <c r="E45" i="33" s="1"/>
  <c r="E23" i="37"/>
  <c r="E25" i="37" s="1"/>
  <c r="E29" i="37" s="1"/>
  <c r="E45" i="37" s="1"/>
  <c r="E23" i="41"/>
  <c r="E25" i="41" s="1"/>
  <c r="E29" i="41" s="1"/>
  <c r="H29" i="46"/>
  <c r="H45" i="46" s="1"/>
  <c r="E25" i="49"/>
  <c r="E29" i="49" s="1"/>
  <c r="E45" i="49" s="1"/>
  <c r="D25" i="50"/>
  <c r="D29" i="50" s="1"/>
  <c r="D23" i="51"/>
  <c r="D25" i="51" s="1"/>
  <c r="E19" i="51"/>
  <c r="H25" i="52"/>
  <c r="H29" i="52" s="1"/>
  <c r="H45" i="52" s="1"/>
  <c r="E23" i="52"/>
  <c r="E25" i="52" s="1"/>
  <c r="G29" i="52"/>
  <c r="G45" i="52" s="1"/>
  <c r="G46" i="52" s="1"/>
  <c r="H46" i="52" s="1"/>
  <c r="D29" i="53"/>
  <c r="E13" i="53"/>
  <c r="G12" i="53"/>
  <c r="H12" i="53" s="1"/>
  <c r="I12" i="53" s="1"/>
  <c r="E74" i="54"/>
  <c r="D49" i="56"/>
  <c r="D50" i="56" s="1"/>
  <c r="D74" i="56" s="1"/>
  <c r="D49" i="57"/>
  <c r="D50" i="57" s="1"/>
  <c r="D36" i="58"/>
  <c r="D38" i="58" s="1"/>
  <c r="D67" i="61"/>
  <c r="D70" i="61" s="1"/>
  <c r="D54" i="62"/>
  <c r="E50" i="62"/>
  <c r="E74" i="62" s="1"/>
  <c r="D67" i="68"/>
  <c r="D70" i="68" s="1"/>
  <c r="E74" i="68"/>
  <c r="G29" i="46"/>
  <c r="G45" i="46" s="1"/>
  <c r="E19" i="50"/>
  <c r="E41" i="52"/>
  <c r="D38" i="53"/>
  <c r="D41" i="53" s="1"/>
  <c r="E74" i="56"/>
  <c r="D67" i="57"/>
  <c r="D70" i="57" s="1"/>
  <c r="D25" i="58"/>
  <c r="D50" i="58" s="1"/>
  <c r="H29" i="45"/>
  <c r="H45" i="45" s="1"/>
  <c r="E19" i="48"/>
  <c r="G12" i="52"/>
  <c r="H12" i="52" s="1"/>
  <c r="I12" i="52" s="1"/>
  <c r="E13" i="52"/>
  <c r="D50" i="54"/>
  <c r="D74" i="54" s="1"/>
  <c r="E74" i="60"/>
  <c r="D25" i="63"/>
  <c r="D50" i="63" s="1"/>
  <c r="D74" i="63" s="1"/>
  <c r="D25" i="64"/>
  <c r="D25" i="67"/>
  <c r="E23" i="46"/>
  <c r="E25" i="46" s="1"/>
  <c r="E29" i="46" s="1"/>
  <c r="D25" i="48"/>
  <c r="D29" i="48" s="1"/>
  <c r="D41" i="50"/>
  <c r="H29" i="50"/>
  <c r="H45" i="50" s="1"/>
  <c r="I45" i="52"/>
  <c r="D25" i="55"/>
  <c r="D67" i="62"/>
  <c r="D49" i="62"/>
  <c r="D25" i="65"/>
  <c r="D50" i="65" s="1"/>
  <c r="D25" i="66"/>
  <c r="D50" i="66" s="1"/>
  <c r="D38" i="68"/>
  <c r="D25" i="68"/>
  <c r="S50" i="14"/>
  <c r="S13" i="14"/>
  <c r="S19" i="14"/>
  <c r="S25" i="14"/>
  <c r="S31" i="14"/>
  <c r="S37" i="14"/>
  <c r="S43" i="14"/>
  <c r="S14" i="14"/>
  <c r="S20" i="14"/>
  <c r="S26" i="14"/>
  <c r="S32" i="14"/>
  <c r="S38" i="14"/>
  <c r="S44" i="14"/>
  <c r="S9" i="14"/>
  <c r="S15" i="14"/>
  <c r="S21" i="14"/>
  <c r="S27" i="14"/>
  <c r="S33" i="14"/>
  <c r="S39" i="14"/>
  <c r="S45" i="14"/>
  <c r="S10" i="14"/>
  <c r="S16" i="14"/>
  <c r="S22" i="14"/>
  <c r="S28" i="14"/>
  <c r="S34" i="14"/>
  <c r="S40" i="14"/>
  <c r="S46" i="14"/>
  <c r="S11" i="14"/>
  <c r="S17" i="14"/>
  <c r="S23" i="14"/>
  <c r="S29" i="14"/>
  <c r="S35" i="14"/>
  <c r="S41" i="14"/>
  <c r="S47" i="14"/>
  <c r="S48" i="14"/>
  <c r="G25" i="51"/>
  <c r="G29" i="51" s="1"/>
  <c r="G45" i="51" s="1"/>
  <c r="O51" i="9"/>
  <c r="G57" i="9"/>
  <c r="G51" i="9"/>
  <c r="O57" i="9"/>
  <c r="O54" i="9"/>
  <c r="G54" i="9"/>
  <c r="G49" i="9"/>
  <c r="O49" i="9"/>
  <c r="F13" i="68" l="1"/>
  <c r="G12" i="68"/>
  <c r="H3" i="54"/>
  <c r="I3" i="54"/>
  <c r="D45" i="88"/>
  <c r="G58" i="9"/>
  <c r="O58" i="9"/>
  <c r="S58" i="9" s="1"/>
  <c r="O56" i="9"/>
  <c r="S56" i="9" s="1"/>
  <c r="G56" i="9"/>
  <c r="D45" i="83"/>
  <c r="D41" i="32"/>
  <c r="S57" i="9"/>
  <c r="D45" i="80"/>
  <c r="S54" i="9"/>
  <c r="S49" i="9"/>
  <c r="D45" i="79"/>
  <c r="D29" i="51"/>
  <c r="D45" i="51"/>
  <c r="D41" i="48"/>
  <c r="D29" i="46"/>
  <c r="D45" i="46" s="1"/>
  <c r="D45" i="44"/>
  <c r="D41" i="43"/>
  <c r="D45" i="43" s="1"/>
  <c r="D45" i="41"/>
  <c r="D29" i="40"/>
  <c r="D45" i="40"/>
  <c r="D41" i="39"/>
  <c r="D45" i="39"/>
  <c r="D29" i="37"/>
  <c r="D45" i="37" s="1"/>
  <c r="D45" i="36"/>
  <c r="D29" i="35"/>
  <c r="D29" i="34"/>
  <c r="D45" i="34" s="1"/>
  <c r="D45" i="32"/>
  <c r="H3" i="57"/>
  <c r="I3" i="65"/>
  <c r="S51" i="9"/>
  <c r="D45" i="86"/>
  <c r="H3" i="63"/>
  <c r="H3" i="58"/>
  <c r="H3" i="59"/>
  <c r="K46" i="83"/>
  <c r="E45" i="32"/>
  <c r="D45" i="48"/>
  <c r="D45" i="33"/>
  <c r="E29" i="34"/>
  <c r="D50" i="67"/>
  <c r="D74" i="67" s="1"/>
  <c r="D45" i="50"/>
  <c r="G46" i="47"/>
  <c r="H46" i="47" s="1"/>
  <c r="I46" i="47" s="1"/>
  <c r="D74" i="65"/>
  <c r="H46" i="8"/>
  <c r="I46" i="8" s="1"/>
  <c r="D70" i="66"/>
  <c r="D74" i="66" s="1"/>
  <c r="D29" i="31"/>
  <c r="D45" i="31" s="1"/>
  <c r="D45" i="42"/>
  <c r="E45" i="46"/>
  <c r="D45" i="52"/>
  <c r="E45" i="41"/>
  <c r="G46" i="34"/>
  <c r="H46" i="34" s="1"/>
  <c r="I46" i="34" s="1"/>
  <c r="E45" i="34"/>
  <c r="D41" i="35"/>
  <c r="D45" i="35" s="1"/>
  <c r="H45" i="39"/>
  <c r="H46" i="39" s="1"/>
  <c r="I46" i="39" s="1"/>
  <c r="E29" i="50"/>
  <c r="H46" i="50"/>
  <c r="I46" i="50" s="1"/>
  <c r="D50" i="62"/>
  <c r="H46" i="45"/>
  <c r="I46" i="45" s="1"/>
  <c r="F45" i="46"/>
  <c r="F46" i="46" s="1"/>
  <c r="G46" i="46" s="1"/>
  <c r="H46" i="46" s="1"/>
  <c r="I46" i="46" s="1"/>
  <c r="G53" i="18"/>
  <c r="G58" i="18" s="1"/>
  <c r="G55" i="18"/>
  <c r="G59" i="18" s="1"/>
  <c r="D74" i="57"/>
  <c r="E74" i="55"/>
  <c r="K46" i="37"/>
  <c r="K46" i="53"/>
  <c r="K46" i="33"/>
  <c r="K46" i="41"/>
  <c r="K46" i="31"/>
  <c r="D45" i="47"/>
  <c r="H46" i="48"/>
  <c r="I46" i="48" s="1"/>
  <c r="H55" i="18"/>
  <c r="H59" i="18" s="1"/>
  <c r="E45" i="38"/>
  <c r="D74" i="58"/>
  <c r="D45" i="53"/>
  <c r="K46" i="42"/>
  <c r="E29" i="52"/>
  <c r="E45" i="52" s="1"/>
  <c r="E29" i="47"/>
  <c r="E45" i="47" s="1"/>
  <c r="I53" i="18"/>
  <c r="I58" i="18" s="1"/>
  <c r="K46" i="35"/>
  <c r="F55" i="18"/>
  <c r="F59" i="18" s="1"/>
  <c r="H51" i="18"/>
  <c r="H57" i="18" s="1"/>
  <c r="I46" i="52"/>
  <c r="I3" i="59"/>
  <c r="K46" i="50"/>
  <c r="D70" i="62"/>
  <c r="D74" i="62" s="1"/>
  <c r="I46" i="38"/>
  <c r="G46" i="51"/>
  <c r="H46" i="51" s="1"/>
  <c r="I46" i="51" s="1"/>
  <c r="D45" i="49"/>
  <c r="E45" i="42"/>
  <c r="G46" i="36"/>
  <c r="H46" i="36" s="1"/>
  <c r="I46" i="36" s="1"/>
  <c r="H53" i="18"/>
  <c r="H58" i="18" s="1"/>
  <c r="I3" i="61"/>
  <c r="F51" i="18"/>
  <c r="F57" i="18" s="1"/>
  <c r="H3" i="61"/>
  <c r="E29" i="51"/>
  <c r="E45" i="51" s="1"/>
  <c r="H3" i="55"/>
  <c r="D45" i="38"/>
  <c r="G46" i="44"/>
  <c r="H46" i="44" s="1"/>
  <c r="I46" i="44" s="1"/>
  <c r="E45" i="50"/>
  <c r="I46" i="11"/>
  <c r="K46" i="47"/>
  <c r="K46" i="40"/>
  <c r="D50" i="64"/>
  <c r="D74" i="64" s="1"/>
  <c r="D74" i="61"/>
  <c r="F53" i="18"/>
  <c r="F58" i="18" s="1"/>
  <c r="G51" i="18"/>
  <c r="G57" i="18" s="1"/>
  <c r="I51" i="18"/>
  <c r="I57" i="18" s="1"/>
  <c r="H3" i="56"/>
  <c r="D50" i="55"/>
  <c r="D74" i="55" s="1"/>
  <c r="I3" i="62"/>
  <c r="K46" i="49"/>
  <c r="I55" i="18"/>
  <c r="I59" i="18" s="1"/>
  <c r="I3" i="56"/>
  <c r="E29" i="48"/>
  <c r="E45" i="48" s="1"/>
  <c r="D50" i="68"/>
  <c r="D74" i="68" s="1"/>
  <c r="D50" i="59"/>
  <c r="D74" i="59" s="1"/>
  <c r="I46" i="32"/>
  <c r="K46" i="43"/>
  <c r="G13" i="68" l="1"/>
  <c r="H3" i="68"/>
  <c r="I3" i="68"/>
  <c r="H13" i="54"/>
  <c r="I3" i="57"/>
  <c r="K46" i="46"/>
  <c r="K46" i="39"/>
  <c r="K46" i="34"/>
  <c r="K46" i="45"/>
  <c r="H110" i="18"/>
  <c r="G23" i="23" s="1"/>
  <c r="G24" i="23" s="1"/>
  <c r="G28" i="23" s="1"/>
  <c r="G44" i="23" s="1"/>
  <c r="H107" i="18"/>
  <c r="G23" i="19" s="1"/>
  <c r="G24" i="19" s="1"/>
  <c r="G28" i="19" s="1"/>
  <c r="G44" i="19" s="1"/>
  <c r="H108" i="18"/>
  <c r="G23" i="21" s="1"/>
  <c r="G24" i="21" s="1"/>
  <c r="G28" i="21" s="1"/>
  <c r="G44" i="21" s="1"/>
  <c r="H106" i="18"/>
  <c r="H111" i="18"/>
  <c r="G23" i="24" s="1"/>
  <c r="G24" i="24" s="1"/>
  <c r="G28" i="24" s="1"/>
  <c r="G44" i="24" s="1"/>
  <c r="H109" i="18"/>
  <c r="G23" i="22" s="1"/>
  <c r="G24" i="22" s="1"/>
  <c r="G28" i="22" s="1"/>
  <c r="G44" i="22" s="1"/>
  <c r="G110" i="18"/>
  <c r="F23" i="23" s="1"/>
  <c r="F24" i="23" s="1"/>
  <c r="F28" i="23" s="1"/>
  <c r="F44" i="23" s="1"/>
  <c r="G108" i="18"/>
  <c r="F23" i="21" s="1"/>
  <c r="F24" i="21" s="1"/>
  <c r="F28" i="21" s="1"/>
  <c r="F44" i="21" s="1"/>
  <c r="G106" i="18"/>
  <c r="G111" i="18"/>
  <c r="F23" i="24" s="1"/>
  <c r="F24" i="24" s="1"/>
  <c r="F28" i="24" s="1"/>
  <c r="F44" i="24" s="1"/>
  <c r="G109" i="18"/>
  <c r="F23" i="22" s="1"/>
  <c r="F24" i="22" s="1"/>
  <c r="F28" i="22" s="1"/>
  <c r="F44" i="22" s="1"/>
  <c r="G107" i="18"/>
  <c r="F23" i="19" s="1"/>
  <c r="F24" i="19" s="1"/>
  <c r="F28" i="19" s="1"/>
  <c r="F44" i="19" s="1"/>
  <c r="K46" i="52"/>
  <c r="K46" i="44"/>
  <c r="K46" i="51"/>
  <c r="K46" i="36"/>
  <c r="K46" i="38"/>
  <c r="K46" i="48"/>
  <c r="K46" i="32"/>
  <c r="I110" i="18"/>
  <c r="H23" i="23" s="1"/>
  <c r="H24" i="23" s="1"/>
  <c r="H28" i="23" s="1"/>
  <c r="H44" i="23" s="1"/>
  <c r="I106" i="18"/>
  <c r="I109" i="18"/>
  <c r="H23" i="22" s="1"/>
  <c r="H24" i="22" s="1"/>
  <c r="H28" i="22" s="1"/>
  <c r="H44" i="22" s="1"/>
  <c r="I107" i="18"/>
  <c r="H23" i="19" s="1"/>
  <c r="H24" i="19" s="1"/>
  <c r="H28" i="19" s="1"/>
  <c r="H44" i="19" s="1"/>
  <c r="I108" i="18"/>
  <c r="H23" i="21" s="1"/>
  <c r="H24" i="21" s="1"/>
  <c r="H28" i="21" s="1"/>
  <c r="H44" i="21" s="1"/>
  <c r="I111" i="18"/>
  <c r="H23" i="24" s="1"/>
  <c r="H24" i="24" s="1"/>
  <c r="H28" i="24" s="1"/>
  <c r="H44" i="24" s="1"/>
  <c r="K46" i="11"/>
  <c r="F107" i="18"/>
  <c r="E23" i="19" s="1"/>
  <c r="F108" i="18"/>
  <c r="E23" i="21" s="1"/>
  <c r="F106" i="18"/>
  <c r="F111" i="18"/>
  <c r="E23" i="24" s="1"/>
  <c r="F109" i="18"/>
  <c r="E23" i="22" s="1"/>
  <c r="F110" i="18"/>
  <c r="E23" i="23" s="1"/>
  <c r="S10" i="6"/>
  <c r="S12" i="6" s="1"/>
  <c r="U10" i="6" s="1"/>
  <c r="U12" i="6" s="1"/>
  <c r="T10" i="6"/>
  <c r="K12" i="6"/>
  <c r="M12" i="6"/>
  <c r="O12" i="6"/>
  <c r="Q12" i="6"/>
  <c r="F13" i="6"/>
  <c r="H13" i="6"/>
  <c r="H14" i="6"/>
  <c r="W10" i="6" l="1"/>
  <c r="X10" i="6" s="1"/>
  <c r="U14" i="6"/>
  <c r="V14" i="6"/>
  <c r="U13" i="6"/>
  <c r="T14" i="6"/>
  <c r="S14" i="6"/>
  <c r="S13" i="6"/>
  <c r="D23" i="21"/>
  <c r="D24" i="21" s="1"/>
  <c r="D28" i="21" s="1"/>
  <c r="D44" i="21" s="1"/>
  <c r="E24" i="21"/>
  <c r="E28" i="21" s="1"/>
  <c r="E44" i="21" s="1"/>
  <c r="E45" i="21" s="1"/>
  <c r="F45" i="21" s="1"/>
  <c r="G45" i="21" s="1"/>
  <c r="H45" i="21" s="1"/>
  <c r="I45" i="21" s="1"/>
  <c r="E24" i="19"/>
  <c r="E28" i="19" s="1"/>
  <c r="E44" i="19" s="1"/>
  <c r="E45" i="19" s="1"/>
  <c r="F45" i="19" s="1"/>
  <c r="G45" i="19" s="1"/>
  <c r="H45" i="19" s="1"/>
  <c r="I45" i="19" s="1"/>
  <c r="D23" i="19"/>
  <c r="D24" i="19" s="1"/>
  <c r="D28" i="19" s="1"/>
  <c r="D44" i="19" s="1"/>
  <c r="V10" i="6"/>
  <c r="G112" i="18"/>
  <c r="F29" i="13"/>
  <c r="F30" i="13" s="1"/>
  <c r="F34" i="13" s="1"/>
  <c r="F50" i="13" s="1"/>
  <c r="F112" i="18"/>
  <c r="E29" i="13"/>
  <c r="D23" i="23"/>
  <c r="D24" i="23" s="1"/>
  <c r="D28" i="23" s="1"/>
  <c r="D44" i="23" s="1"/>
  <c r="E24" i="23"/>
  <c r="E28" i="23" s="1"/>
  <c r="E44" i="23" s="1"/>
  <c r="E45" i="23" s="1"/>
  <c r="F45" i="23" s="1"/>
  <c r="G45" i="23" s="1"/>
  <c r="H45" i="23" s="1"/>
  <c r="I45" i="23" s="1"/>
  <c r="I112" i="18"/>
  <c r="H29" i="13"/>
  <c r="H30" i="13" s="1"/>
  <c r="H34" i="13" s="1"/>
  <c r="H50" i="13" s="1"/>
  <c r="H112" i="18"/>
  <c r="G29" i="13"/>
  <c r="G30" i="13" s="1"/>
  <c r="G34" i="13" s="1"/>
  <c r="G50" i="13" s="1"/>
  <c r="E24" i="22"/>
  <c r="E28" i="22" s="1"/>
  <c r="E44" i="22" s="1"/>
  <c r="E45" i="22" s="1"/>
  <c r="F45" i="22" s="1"/>
  <c r="G45" i="22" s="1"/>
  <c r="H45" i="22" s="1"/>
  <c r="I45" i="22" s="1"/>
  <c r="D23" i="22"/>
  <c r="D24" i="22" s="1"/>
  <c r="D28" i="22" s="1"/>
  <c r="D44" i="22" s="1"/>
  <c r="E24" i="24"/>
  <c r="E28" i="24" s="1"/>
  <c r="E44" i="24" s="1"/>
  <c r="E45" i="24" s="1"/>
  <c r="F45" i="24" s="1"/>
  <c r="G45" i="24" s="1"/>
  <c r="H45" i="24" s="1"/>
  <c r="I45" i="24" s="1"/>
  <c r="D23" i="24"/>
  <c r="D24" i="24" s="1"/>
  <c r="D28" i="24" s="1"/>
  <c r="D44" i="24" s="1"/>
  <c r="W12" i="6" l="1"/>
  <c r="W14" i="6" s="1"/>
  <c r="G1" i="18"/>
  <c r="H1" i="18" s="1"/>
  <c r="D29" i="13"/>
  <c r="D30" i="13" s="1"/>
  <c r="D34" i="13" s="1"/>
  <c r="D50" i="13" s="1"/>
  <c r="E30" i="13"/>
  <c r="E34" i="13" s="1"/>
  <c r="E50" i="13" s="1"/>
  <c r="E51" i="13" s="1"/>
  <c r="F51" i="13" s="1"/>
  <c r="G51" i="13" s="1"/>
  <c r="H51" i="13" s="1"/>
  <c r="I51" i="13" s="1"/>
  <c r="H20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K77" i="6"/>
  <c r="L77" i="6" s="1"/>
  <c r="M77" i="6" s="1"/>
  <c r="N77" i="6" s="1"/>
  <c r="O77" i="6" s="1"/>
  <c r="P77" i="6" s="1"/>
  <c r="Q77" i="6" s="1"/>
  <c r="R77" i="6" s="1"/>
  <c r="S77" i="6" s="1"/>
  <c r="T77" i="6" s="1"/>
  <c r="U77" i="6" s="1"/>
  <c r="V77" i="6" s="1"/>
  <c r="W77" i="6" s="1"/>
  <c r="X77" i="6" s="1"/>
  <c r="Y77" i="6" s="1"/>
  <c r="Z77" i="6" s="1"/>
  <c r="K79" i="6"/>
  <c r="M79" i="6"/>
  <c r="O79" i="6"/>
  <c r="Q79" i="6"/>
  <c r="S79" i="6"/>
  <c r="S80" i="6" s="1"/>
  <c r="U79" i="6"/>
  <c r="U81" i="6" s="1"/>
  <c r="W79" i="6"/>
  <c r="W80" i="6" s="1"/>
  <c r="Y79" i="6"/>
  <c r="I83" i="6"/>
  <c r="D75" i="6"/>
  <c r="J76" i="6"/>
  <c r="D73" i="6"/>
  <c r="J74" i="6"/>
  <c r="J73" i="6"/>
  <c r="D76" i="6"/>
  <c r="D74" i="6"/>
  <c r="J75" i="6"/>
  <c r="X14" i="6" l="1"/>
  <c r="W13" i="6"/>
  <c r="F74" i="6"/>
  <c r="G74" i="6"/>
  <c r="E74" i="6"/>
  <c r="G73" i="6"/>
  <c r="E73" i="6"/>
  <c r="F73" i="6"/>
  <c r="F75" i="6"/>
  <c r="G75" i="6"/>
  <c r="E75" i="6"/>
  <c r="E76" i="6"/>
  <c r="F76" i="6"/>
  <c r="G76" i="6"/>
  <c r="X81" i="6"/>
  <c r="V81" i="6"/>
  <c r="W81" i="6"/>
  <c r="U80" i="6"/>
  <c r="T81" i="6"/>
  <c r="S81" i="6"/>
  <c r="I124" i="6"/>
  <c r="I126" i="6"/>
  <c r="I167" i="6"/>
  <c r="K13" i="9"/>
  <c r="P13" i="9"/>
  <c r="B16" i="9"/>
  <c r="B16" i="6" l="1"/>
  <c r="B17" i="9"/>
  <c r="B17" i="6" s="1"/>
  <c r="P16" i="9"/>
  <c r="N16" i="9"/>
  <c r="K16" i="9"/>
  <c r="V16" i="9"/>
  <c r="D16" i="9"/>
  <c r="E16" i="9"/>
  <c r="L16" i="9"/>
  <c r="O16" i="9"/>
  <c r="U16" i="9"/>
  <c r="G16" i="9"/>
  <c r="K16" i="6"/>
  <c r="F16" i="9"/>
  <c r="Q16" i="9"/>
  <c r="C16" i="9"/>
  <c r="M16" i="9"/>
  <c r="H16" i="9"/>
  <c r="I16" i="9"/>
  <c r="T16" i="9"/>
  <c r="R16" i="9"/>
  <c r="D17" i="6"/>
  <c r="W16" i="9" l="1"/>
  <c r="S16" i="9"/>
  <c r="P16" i="6"/>
  <c r="O16" i="6"/>
  <c r="M17" i="9"/>
  <c r="R16" i="6"/>
  <c r="N16" i="6"/>
  <c r="C17" i="9"/>
  <c r="Y17" i="6"/>
  <c r="L17" i="9"/>
  <c r="R17" i="6"/>
  <c r="N17" i="6"/>
  <c r="P17" i="9"/>
  <c r="L16" i="6"/>
  <c r="Z16" i="6"/>
  <c r="Y16" i="6"/>
  <c r="Z17" i="6"/>
  <c r="R17" i="9"/>
  <c r="O17" i="6"/>
  <c r="L17" i="6"/>
  <c r="M16" i="6"/>
  <c r="T17" i="9"/>
  <c r="H17" i="9"/>
  <c r="K17" i="9"/>
  <c r="P17" i="6"/>
  <c r="D17" i="9"/>
  <c r="M17" i="6"/>
  <c r="Q16" i="6"/>
  <c r="J16" i="6"/>
  <c r="O17" i="9"/>
  <c r="Q17" i="6"/>
  <c r="E17" i="9"/>
  <c r="U17" i="9"/>
  <c r="N17" i="9"/>
  <c r="D16" i="6"/>
  <c r="Q17" i="9"/>
  <c r="F17" i="9"/>
  <c r="K17" i="6"/>
  <c r="J17" i="6"/>
  <c r="I17" i="9"/>
  <c r="G17" i="9"/>
  <c r="V17" i="9"/>
  <c r="F83" i="6" l="1"/>
  <c r="C84" i="6" s="1"/>
  <c r="D84" i="6" s="1"/>
  <c r="E16" i="6"/>
  <c r="G16" i="6"/>
  <c r="F16" i="6"/>
  <c r="G17" i="6"/>
  <c r="E5" i="6"/>
  <c r="F17" i="6"/>
  <c r="D5" i="6"/>
  <c r="E17" i="6"/>
  <c r="S17" i="9"/>
  <c r="W17" i="9"/>
  <c r="B18" i="9"/>
  <c r="B18" i="6" s="1"/>
  <c r="J18" i="6"/>
  <c r="D18" i="6"/>
  <c r="E84" i="6"/>
  <c r="F84" i="6" l="1"/>
  <c r="H83" i="6"/>
  <c r="U83" i="6" s="1"/>
  <c r="N18" i="6"/>
  <c r="Q18" i="6"/>
  <c r="G18" i="9"/>
  <c r="L18" i="9"/>
  <c r="K18" i="6"/>
  <c r="Z18" i="6"/>
  <c r="F18" i="9"/>
  <c r="V18" i="9"/>
  <c r="H18" i="9"/>
  <c r="I18" i="9"/>
  <c r="U18" i="9"/>
  <c r="P18" i="6"/>
  <c r="R18" i="9"/>
  <c r="R18" i="6"/>
  <c r="T18" i="9"/>
  <c r="N18" i="9"/>
  <c r="C18" i="9"/>
  <c r="M18" i="6"/>
  <c r="P18" i="9"/>
  <c r="E18" i="9"/>
  <c r="O18" i="9"/>
  <c r="L18" i="6"/>
  <c r="M18" i="9"/>
  <c r="Y18" i="6"/>
  <c r="D18" i="9"/>
  <c r="K18" i="9"/>
  <c r="Q18" i="9"/>
  <c r="O18" i="6"/>
  <c r="R83" i="6" l="1"/>
  <c r="Z83" i="6"/>
  <c r="T83" i="6"/>
  <c r="S83" i="6"/>
  <c r="V83" i="6"/>
  <c r="O83" i="6"/>
  <c r="P83" i="6"/>
  <c r="Y83" i="6"/>
  <c r="N83" i="6"/>
  <c r="X83" i="6"/>
  <c r="M83" i="6"/>
  <c r="W83" i="6"/>
  <c r="Q83" i="6"/>
  <c r="L83" i="6"/>
  <c r="K83" i="6"/>
  <c r="J83" i="6"/>
  <c r="D6" i="6"/>
  <c r="E18" i="6"/>
  <c r="F18" i="6"/>
  <c r="G18" i="6"/>
  <c r="S18" i="9"/>
  <c r="W18" i="9"/>
  <c r="B19" i="9"/>
  <c r="B19" i="6" s="1"/>
  <c r="D19" i="6"/>
  <c r="D7" i="6" l="1"/>
  <c r="E19" i="6"/>
  <c r="F19" i="6"/>
  <c r="G19" i="6"/>
  <c r="B20" i="9"/>
  <c r="B20" i="6" s="1"/>
  <c r="F19" i="9"/>
  <c r="K20" i="9"/>
  <c r="T20" i="9"/>
  <c r="K19" i="6"/>
  <c r="K19" i="9"/>
  <c r="Z19" i="6"/>
  <c r="G20" i="9"/>
  <c r="J19" i="6"/>
  <c r="N19" i="9"/>
  <c r="E20" i="9"/>
  <c r="E19" i="9"/>
  <c r="I19" i="9"/>
  <c r="P19" i="6"/>
  <c r="D19" i="9"/>
  <c r="C20" i="9"/>
  <c r="R20" i="9"/>
  <c r="D20" i="9"/>
  <c r="P20" i="9"/>
  <c r="Q19" i="6"/>
  <c r="L19" i="9"/>
  <c r="Q19" i="9"/>
  <c r="U19" i="9"/>
  <c r="O20" i="9"/>
  <c r="O19" i="6"/>
  <c r="O19" i="9"/>
  <c r="H19" i="9"/>
  <c r="R19" i="9"/>
  <c r="R19" i="6"/>
  <c r="V19" i="9"/>
  <c r="M19" i="9"/>
  <c r="P19" i="9"/>
  <c r="L19" i="6"/>
  <c r="T19" i="9"/>
  <c r="M19" i="6"/>
  <c r="Y19" i="6"/>
  <c r="C19" i="9"/>
  <c r="G19" i="9"/>
  <c r="I20" i="9"/>
  <c r="N19" i="6"/>
  <c r="Q20" i="6"/>
  <c r="W19" i="9" l="1"/>
  <c r="S19" i="9"/>
  <c r="S20" i="9"/>
  <c r="B21" i="9"/>
  <c r="B21" i="6" s="1"/>
  <c r="P20" i="6"/>
  <c r="Z20" i="6"/>
  <c r="M20" i="6"/>
  <c r="Y20" i="6"/>
  <c r="U20" i="9"/>
  <c r="K20" i="6"/>
  <c r="D20" i="6"/>
  <c r="L20" i="6"/>
  <c r="V20" i="9"/>
  <c r="N20" i="9"/>
  <c r="M20" i="9"/>
  <c r="N20" i="6"/>
  <c r="F20" i="9"/>
  <c r="J20" i="6"/>
  <c r="L20" i="9"/>
  <c r="H20" i="9"/>
  <c r="R20" i="6"/>
  <c r="Q20" i="9"/>
  <c r="O20" i="6"/>
  <c r="K21" i="6"/>
  <c r="E20" i="6" l="1"/>
  <c r="G20" i="6"/>
  <c r="F20" i="6"/>
  <c r="W20" i="9"/>
  <c r="B22" i="9"/>
  <c r="B22" i="6" s="1"/>
  <c r="D21" i="9"/>
  <c r="M21" i="6"/>
  <c r="E21" i="9"/>
  <c r="P21" i="6"/>
  <c r="G21" i="9"/>
  <c r="Z21" i="6"/>
  <c r="P21" i="9"/>
  <c r="I21" i="9"/>
  <c r="O21" i="6"/>
  <c r="Q21" i="9"/>
  <c r="K21" i="9"/>
  <c r="R21" i="9"/>
  <c r="Y21" i="6"/>
  <c r="M21" i="9"/>
  <c r="N21" i="9"/>
  <c r="H21" i="9"/>
  <c r="Q21" i="6"/>
  <c r="V21" i="9"/>
  <c r="D21" i="6"/>
  <c r="O21" i="9"/>
  <c r="C21" i="9"/>
  <c r="R21" i="6"/>
  <c r="N21" i="6"/>
  <c r="J21" i="6"/>
  <c r="T21" i="9"/>
  <c r="L21" i="6"/>
  <c r="F21" i="9"/>
  <c r="L21" i="9"/>
  <c r="U21" i="9"/>
  <c r="D22" i="6"/>
  <c r="F21" i="6" l="1"/>
  <c r="E21" i="6"/>
  <c r="G21" i="6"/>
  <c r="S21" i="9"/>
  <c r="W21" i="9"/>
  <c r="B24" i="9"/>
  <c r="E22" i="9"/>
  <c r="K22" i="6"/>
  <c r="P22" i="9"/>
  <c r="R22" i="6"/>
  <c r="V22" i="9"/>
  <c r="R22" i="9"/>
  <c r="L22" i="6"/>
  <c r="G22" i="9"/>
  <c r="N22" i="6"/>
  <c r="I22" i="9"/>
  <c r="O22" i="6"/>
  <c r="Y22" i="6"/>
  <c r="Q22" i="6"/>
  <c r="Z22" i="6"/>
  <c r="C22" i="9"/>
  <c r="O22" i="9"/>
  <c r="Q22" i="9"/>
  <c r="M22" i="6"/>
  <c r="H22" i="9"/>
  <c r="M22" i="9"/>
  <c r="U22" i="9"/>
  <c r="J22" i="6"/>
  <c r="L22" i="9"/>
  <c r="F22" i="9"/>
  <c r="D22" i="9"/>
  <c r="N22" i="9"/>
  <c r="K22" i="9"/>
  <c r="P22" i="6"/>
  <c r="B23" i="6" l="1"/>
  <c r="W22" i="9"/>
  <c r="E22" i="6"/>
  <c r="F22" i="6"/>
  <c r="G22" i="6"/>
  <c r="S22" i="9"/>
  <c r="G24" i="9"/>
  <c r="C24" i="9"/>
  <c r="E24" i="9"/>
  <c r="F24" i="9"/>
  <c r="L24" i="9"/>
  <c r="O24" i="9"/>
  <c r="Q24" i="9"/>
  <c r="P24" i="9"/>
  <c r="K24" i="9"/>
  <c r="I24" i="9"/>
  <c r="M24" i="9"/>
  <c r="V24" i="9"/>
  <c r="J24" i="9"/>
  <c r="N24" i="9"/>
  <c r="H24" i="9"/>
  <c r="T24" i="9"/>
  <c r="D24" i="9"/>
  <c r="U24" i="9"/>
  <c r="R24" i="9"/>
  <c r="D23" i="6"/>
  <c r="S24" i="9" l="1"/>
  <c r="W24" i="9"/>
  <c r="B25" i="9"/>
  <c r="Z23" i="6"/>
  <c r="P23" i="6"/>
  <c r="R23" i="6"/>
  <c r="N23" i="6"/>
  <c r="Y23" i="6"/>
  <c r="K23" i="6"/>
  <c r="Q23" i="6"/>
  <c r="M23" i="6"/>
  <c r="J23" i="6"/>
  <c r="L23" i="6"/>
  <c r="T23" i="6"/>
  <c r="O23" i="6"/>
  <c r="S23" i="6"/>
  <c r="G23" i="6" l="1"/>
  <c r="F23" i="6"/>
  <c r="E23" i="6"/>
  <c r="B24" i="6"/>
  <c r="B26" i="9"/>
  <c r="E25" i="9"/>
  <c r="N25" i="9"/>
  <c r="G25" i="9"/>
  <c r="I25" i="9"/>
  <c r="H25" i="9"/>
  <c r="L25" i="9"/>
  <c r="V25" i="9"/>
  <c r="C25" i="9"/>
  <c r="D25" i="9"/>
  <c r="K25" i="9"/>
  <c r="P25" i="9"/>
  <c r="O25" i="9"/>
  <c r="J25" i="9"/>
  <c r="U25" i="9"/>
  <c r="T25" i="9"/>
  <c r="Q25" i="9"/>
  <c r="M25" i="9"/>
  <c r="R25" i="9"/>
  <c r="F25" i="9"/>
  <c r="D26" i="9"/>
  <c r="K24" i="6"/>
  <c r="B25" i="6" l="1"/>
  <c r="W25" i="9"/>
  <c r="S25" i="9"/>
  <c r="R26" i="9"/>
  <c r="O26" i="9"/>
  <c r="P24" i="6"/>
  <c r="F26" i="9"/>
  <c r="S24" i="6"/>
  <c r="M26" i="9"/>
  <c r="Q26" i="9"/>
  <c r="R24" i="6"/>
  <c r="Q24" i="6"/>
  <c r="T24" i="6"/>
  <c r="I26" i="9"/>
  <c r="G26" i="9"/>
  <c r="V26" i="9"/>
  <c r="O24" i="6"/>
  <c r="Z24" i="6"/>
  <c r="C26" i="9"/>
  <c r="E26" i="9"/>
  <c r="P26" i="9"/>
  <c r="T26" i="9"/>
  <c r="M24" i="6"/>
  <c r="J26" i="9"/>
  <c r="N26" i="9"/>
  <c r="J24" i="6"/>
  <c r="N24" i="6"/>
  <c r="D24" i="6"/>
  <c r="H26" i="9"/>
  <c r="K26" i="9"/>
  <c r="Y24" i="6"/>
  <c r="L26" i="9"/>
  <c r="L24" i="6"/>
  <c r="U26" i="9"/>
  <c r="D25" i="6"/>
  <c r="E24" i="6" l="1"/>
  <c r="F24" i="6"/>
  <c r="G24" i="6"/>
  <c r="S26" i="9"/>
  <c r="W26" i="9"/>
  <c r="B27" i="9"/>
  <c r="Z25" i="6"/>
  <c r="K25" i="6"/>
  <c r="Y25" i="6"/>
  <c r="Q25" i="6"/>
  <c r="O25" i="6"/>
  <c r="M25" i="6"/>
  <c r="P25" i="6"/>
  <c r="L25" i="6"/>
  <c r="J25" i="6"/>
  <c r="T25" i="6"/>
  <c r="S25" i="6"/>
  <c r="N25" i="6"/>
  <c r="R25" i="6"/>
  <c r="F25" i="6" l="1"/>
  <c r="E25" i="6"/>
  <c r="G25" i="6"/>
  <c r="B26" i="6"/>
  <c r="R27" i="9"/>
  <c r="K27" i="9"/>
  <c r="G27" i="9"/>
  <c r="V27" i="9"/>
  <c r="F27" i="9"/>
  <c r="E27" i="9"/>
  <c r="U27" i="9"/>
  <c r="M27" i="9"/>
  <c r="I27" i="9"/>
  <c r="N27" i="9"/>
  <c r="J27" i="9"/>
  <c r="H27" i="9"/>
  <c r="P27" i="9"/>
  <c r="D27" i="9"/>
  <c r="Q27" i="9"/>
  <c r="L27" i="9"/>
  <c r="O27" i="9"/>
  <c r="T27" i="9"/>
  <c r="C27" i="9"/>
  <c r="M26" i="6"/>
  <c r="S27" i="9" l="1"/>
  <c r="W27" i="9"/>
  <c r="B28" i="9"/>
  <c r="D26" i="6"/>
  <c r="R26" i="6"/>
  <c r="Y26" i="6"/>
  <c r="P26" i="6"/>
  <c r="L26" i="6"/>
  <c r="K26" i="6"/>
  <c r="Z26" i="6"/>
  <c r="T26" i="6"/>
  <c r="N26" i="6"/>
  <c r="Q26" i="6"/>
  <c r="J26" i="6"/>
  <c r="O26" i="6"/>
  <c r="S26" i="6"/>
  <c r="G26" i="6" l="1"/>
  <c r="E26" i="6"/>
  <c r="F26" i="6"/>
  <c r="B27" i="6"/>
  <c r="L28" i="9"/>
  <c r="V28" i="9"/>
  <c r="K28" i="9"/>
  <c r="E28" i="9"/>
  <c r="O28" i="9"/>
  <c r="D28" i="9"/>
  <c r="T28" i="9"/>
  <c r="M28" i="9"/>
  <c r="J28" i="9"/>
  <c r="Q27" i="6"/>
  <c r="P28" i="9"/>
  <c r="I28" i="9"/>
  <c r="L27" i="6"/>
  <c r="F28" i="9"/>
  <c r="U28" i="9"/>
  <c r="G28" i="9"/>
  <c r="C28" i="9"/>
  <c r="N28" i="9"/>
  <c r="R28" i="9"/>
  <c r="D27" i="6"/>
  <c r="H28" i="9"/>
  <c r="Q28" i="9"/>
  <c r="C85" i="6" l="1"/>
  <c r="D85" i="6" s="1"/>
  <c r="S28" i="9"/>
  <c r="W28" i="9"/>
  <c r="B29" i="9"/>
  <c r="R27" i="6"/>
  <c r="Y27" i="6"/>
  <c r="P27" i="6"/>
  <c r="S27" i="6"/>
  <c r="K27" i="6"/>
  <c r="N27" i="6"/>
  <c r="O27" i="6"/>
  <c r="Z27" i="6"/>
  <c r="M27" i="6"/>
  <c r="T27" i="6"/>
  <c r="J27" i="6"/>
  <c r="H84" i="6" l="1"/>
  <c r="G27" i="6"/>
  <c r="F27" i="6"/>
  <c r="E27" i="6"/>
  <c r="B28" i="6"/>
  <c r="F29" i="9"/>
  <c r="M29" i="9"/>
  <c r="K29" i="9"/>
  <c r="C29" i="9"/>
  <c r="T29" i="9"/>
  <c r="E29" i="9"/>
  <c r="P29" i="9"/>
  <c r="J29" i="9"/>
  <c r="N29" i="9"/>
  <c r="V29" i="9"/>
  <c r="R29" i="9"/>
  <c r="Q29" i="9"/>
  <c r="O29" i="9"/>
  <c r="L29" i="9"/>
  <c r="G29" i="9"/>
  <c r="H29" i="9"/>
  <c r="I29" i="9"/>
  <c r="U29" i="9"/>
  <c r="D29" i="9"/>
  <c r="J28" i="6"/>
  <c r="Q84" i="6" l="1"/>
  <c r="L84" i="6"/>
  <c r="X84" i="6"/>
  <c r="K84" i="6"/>
  <c r="S84" i="6"/>
  <c r="T84" i="6"/>
  <c r="V84" i="6"/>
  <c r="J84" i="6"/>
  <c r="U84" i="6"/>
  <c r="M84" i="6"/>
  <c r="O84" i="6"/>
  <c r="Y84" i="6"/>
  <c r="W84" i="6"/>
  <c r="N84" i="6"/>
  <c r="Z84" i="6"/>
  <c r="R84" i="6"/>
  <c r="P84" i="6"/>
  <c r="S29" i="9"/>
  <c r="W29" i="9"/>
  <c r="B30" i="9"/>
  <c r="L28" i="6"/>
  <c r="M28" i="6"/>
  <c r="Z28" i="6"/>
  <c r="P28" i="6"/>
  <c r="R28" i="6"/>
  <c r="E85" i="6"/>
  <c r="T28" i="6"/>
  <c r="N28" i="6"/>
  <c r="D28" i="6"/>
  <c r="O28" i="6"/>
  <c r="Y28" i="6"/>
  <c r="S28" i="6"/>
  <c r="Q28" i="6"/>
  <c r="K28" i="6"/>
  <c r="E28" i="6" l="1"/>
  <c r="F85" i="6"/>
  <c r="C86" i="6" s="1"/>
  <c r="D86" i="6" s="1"/>
  <c r="F28" i="6"/>
  <c r="G28" i="6"/>
  <c r="B29" i="6"/>
  <c r="F30" i="9"/>
  <c r="J30" i="9"/>
  <c r="G30" i="9"/>
  <c r="R30" i="9"/>
  <c r="K30" i="9"/>
  <c r="D30" i="9"/>
  <c r="U30" i="9"/>
  <c r="E30" i="9"/>
  <c r="Q30" i="9"/>
  <c r="T30" i="9"/>
  <c r="P30" i="9"/>
  <c r="V30" i="9"/>
  <c r="M30" i="9"/>
  <c r="C30" i="9"/>
  <c r="H30" i="9"/>
  <c r="I30" i="9"/>
  <c r="O30" i="9"/>
  <c r="L30" i="9"/>
  <c r="N30" i="9"/>
  <c r="M29" i="6"/>
  <c r="H85" i="6" l="1"/>
  <c r="T85" i="6" s="1"/>
  <c r="S30" i="9"/>
  <c r="W30" i="9"/>
  <c r="B31" i="9"/>
  <c r="N29" i="6"/>
  <c r="P29" i="6"/>
  <c r="Y29" i="6"/>
  <c r="D29" i="6"/>
  <c r="Q29" i="6"/>
  <c r="O29" i="6"/>
  <c r="T29" i="6"/>
  <c r="Z29" i="6"/>
  <c r="R29" i="6"/>
  <c r="S29" i="6"/>
  <c r="L29" i="6"/>
  <c r="J29" i="6"/>
  <c r="K29" i="6"/>
  <c r="V85" i="6" l="1"/>
  <c r="Y85" i="6"/>
  <c r="S85" i="6"/>
  <c r="W85" i="6"/>
  <c r="M85" i="6"/>
  <c r="P85" i="6"/>
  <c r="U85" i="6"/>
  <c r="O85" i="6"/>
  <c r="Q85" i="6"/>
  <c r="X85" i="6"/>
  <c r="N85" i="6"/>
  <c r="J85" i="6"/>
  <c r="L85" i="6"/>
  <c r="K85" i="6"/>
  <c r="R85" i="6"/>
  <c r="Z85" i="6"/>
  <c r="E29" i="6"/>
  <c r="G29" i="6"/>
  <c r="F29" i="6"/>
  <c r="B30" i="6"/>
  <c r="P31" i="9"/>
  <c r="T31" i="9"/>
  <c r="N31" i="9"/>
  <c r="J31" i="9"/>
  <c r="F31" i="9"/>
  <c r="R31" i="9"/>
  <c r="G31" i="9"/>
  <c r="D31" i="9"/>
  <c r="L31" i="9"/>
  <c r="Y30" i="6"/>
  <c r="T30" i="6"/>
  <c r="E86" i="6"/>
  <c r="H31" i="9"/>
  <c r="Q31" i="9"/>
  <c r="I31" i="9"/>
  <c r="U31" i="9"/>
  <c r="C31" i="9"/>
  <c r="V31" i="9"/>
  <c r="M30" i="6"/>
  <c r="E31" i="9"/>
  <c r="O31" i="9"/>
  <c r="K31" i="9"/>
  <c r="M31" i="9"/>
  <c r="F86" i="6" l="1"/>
  <c r="C87" i="6" s="1"/>
  <c r="D87" i="6" s="1"/>
  <c r="S31" i="9"/>
  <c r="W31" i="9"/>
  <c r="B32" i="9"/>
  <c r="P30" i="6"/>
  <c r="R30" i="6"/>
  <c r="N30" i="6"/>
  <c r="J30" i="6"/>
  <c r="K30" i="6"/>
  <c r="Z30" i="6"/>
  <c r="Q30" i="6"/>
  <c r="L30" i="6"/>
  <c r="O30" i="6"/>
  <c r="S30" i="6"/>
  <c r="D30" i="6"/>
  <c r="H86" i="6" l="1"/>
  <c r="Q86" i="6" s="1"/>
  <c r="G30" i="6"/>
  <c r="E30" i="6"/>
  <c r="F30" i="6"/>
  <c r="B31" i="6"/>
  <c r="I32" i="9"/>
  <c r="N32" i="9"/>
  <c r="T32" i="9"/>
  <c r="H32" i="9"/>
  <c r="D32" i="9"/>
  <c r="O32" i="9"/>
  <c r="F32" i="9"/>
  <c r="G32" i="9"/>
  <c r="K32" i="9"/>
  <c r="M32" i="9"/>
  <c r="J32" i="9"/>
  <c r="U32" i="9"/>
  <c r="P32" i="9"/>
  <c r="Q32" i="9"/>
  <c r="C32" i="9"/>
  <c r="L32" i="9"/>
  <c r="E87" i="6"/>
  <c r="V32" i="9"/>
  <c r="E32" i="9"/>
  <c r="R32" i="9"/>
  <c r="S31" i="6"/>
  <c r="V86" i="6" l="1"/>
  <c r="O86" i="6"/>
  <c r="N86" i="6"/>
  <c r="Z86" i="6"/>
  <c r="P86" i="6"/>
  <c r="W86" i="6"/>
  <c r="R86" i="6"/>
  <c r="L86" i="6"/>
  <c r="X86" i="6"/>
  <c r="U86" i="6"/>
  <c r="T86" i="6"/>
  <c r="M86" i="6"/>
  <c r="K86" i="6"/>
  <c r="Y86" i="6"/>
  <c r="J86" i="6"/>
  <c r="S86" i="6"/>
  <c r="F87" i="6"/>
  <c r="C88" i="6" s="1"/>
  <c r="D88" i="6" s="1"/>
  <c r="S32" i="9"/>
  <c r="W32" i="9"/>
  <c r="B33" i="9"/>
  <c r="D31" i="6"/>
  <c r="T31" i="6"/>
  <c r="M31" i="6"/>
  <c r="J31" i="6"/>
  <c r="O31" i="6"/>
  <c r="K31" i="6"/>
  <c r="Y31" i="6"/>
  <c r="N31" i="6"/>
  <c r="P31" i="6"/>
  <c r="L31" i="6"/>
  <c r="R31" i="6"/>
  <c r="Z31" i="6"/>
  <c r="Q31" i="6"/>
  <c r="E88" i="6"/>
  <c r="H87" i="6" l="1"/>
  <c r="Z87" i="6" s="1"/>
  <c r="F88" i="6"/>
  <c r="E31" i="6"/>
  <c r="F31" i="6"/>
  <c r="G31" i="6"/>
  <c r="B32" i="6"/>
  <c r="N33" i="9"/>
  <c r="O33" i="9"/>
  <c r="P33" i="9"/>
  <c r="V33" i="9"/>
  <c r="G33" i="9"/>
  <c r="R33" i="9"/>
  <c r="H33" i="9"/>
  <c r="I33" i="9"/>
  <c r="Q33" i="9"/>
  <c r="K33" i="9"/>
  <c r="L33" i="9"/>
  <c r="D33" i="9"/>
  <c r="C33" i="9"/>
  <c r="E33" i="9"/>
  <c r="M33" i="9"/>
  <c r="T33" i="9"/>
  <c r="J33" i="9"/>
  <c r="F33" i="9"/>
  <c r="U33" i="9"/>
  <c r="M32" i="6"/>
  <c r="X87" i="6" l="1"/>
  <c r="V87" i="6"/>
  <c r="O87" i="6"/>
  <c r="W87" i="6"/>
  <c r="Q87" i="6"/>
  <c r="S87" i="6"/>
  <c r="L87" i="6"/>
  <c r="P87" i="6"/>
  <c r="N87" i="6"/>
  <c r="U87" i="6"/>
  <c r="K87" i="6"/>
  <c r="Y87" i="6"/>
  <c r="M87" i="6"/>
  <c r="R87" i="6"/>
  <c r="J87" i="6"/>
  <c r="T87" i="6"/>
  <c r="C89" i="6"/>
  <c r="D89" i="6" s="1"/>
  <c r="H88" i="6"/>
  <c r="M88" i="6" s="1"/>
  <c r="S33" i="9"/>
  <c r="W33" i="9"/>
  <c r="B34" i="9"/>
  <c r="T32" i="6"/>
  <c r="Y32" i="6"/>
  <c r="N32" i="6"/>
  <c r="S32" i="6"/>
  <c r="J32" i="6"/>
  <c r="Q32" i="6"/>
  <c r="K32" i="6"/>
  <c r="Z32" i="6"/>
  <c r="R32" i="6"/>
  <c r="L32" i="6"/>
  <c r="D32" i="6"/>
  <c r="P32" i="6"/>
  <c r="O32" i="6"/>
  <c r="E89" i="6"/>
  <c r="F32" i="6" l="1"/>
  <c r="G32" i="6"/>
  <c r="E32" i="6"/>
  <c r="F89" i="6"/>
  <c r="H89" i="6" s="1"/>
  <c r="N88" i="6"/>
  <c r="X88" i="6"/>
  <c r="Y88" i="6"/>
  <c r="P88" i="6"/>
  <c r="K88" i="6"/>
  <c r="T88" i="6"/>
  <c r="J88" i="6"/>
  <c r="R88" i="6"/>
  <c r="L88" i="6"/>
  <c r="W88" i="6"/>
  <c r="Q88" i="6"/>
  <c r="S88" i="6"/>
  <c r="V88" i="6"/>
  <c r="U88" i="6"/>
  <c r="O88" i="6"/>
  <c r="Z88" i="6"/>
  <c r="B33" i="6"/>
  <c r="H34" i="9"/>
  <c r="T34" i="9"/>
  <c r="C34" i="9"/>
  <c r="O34" i="9"/>
  <c r="V34" i="9"/>
  <c r="M34" i="9"/>
  <c r="O33" i="6"/>
  <c r="P34" i="9"/>
  <c r="K34" i="9"/>
  <c r="L34" i="9"/>
  <c r="D33" i="6"/>
  <c r="D34" i="9"/>
  <c r="J34" i="9"/>
  <c r="E34" i="9"/>
  <c r="G34" i="9"/>
  <c r="F34" i="9"/>
  <c r="Q34" i="9"/>
  <c r="R34" i="9"/>
  <c r="U34" i="9"/>
  <c r="I34" i="9"/>
  <c r="N34" i="9"/>
  <c r="Z33" i="6"/>
  <c r="C90" i="6" l="1"/>
  <c r="D90" i="6" s="1"/>
  <c r="K89" i="6"/>
  <c r="S34" i="9"/>
  <c r="E33" i="6"/>
  <c r="G33" i="6"/>
  <c r="F33" i="6"/>
  <c r="W34" i="9"/>
  <c r="B35" i="9"/>
  <c r="J33" i="6"/>
  <c r="N33" i="6"/>
  <c r="T33" i="6"/>
  <c r="Q33" i="6"/>
  <c r="Y33" i="6"/>
  <c r="K33" i="6"/>
  <c r="P33" i="6"/>
  <c r="S33" i="6"/>
  <c r="L33" i="6"/>
  <c r="M33" i="6"/>
  <c r="R33" i="6"/>
  <c r="E90" i="6"/>
  <c r="F90" i="6" l="1"/>
  <c r="H90" i="6" s="1"/>
  <c r="J90" i="6" s="1"/>
  <c r="P89" i="6"/>
  <c r="R89" i="6"/>
  <c r="S89" i="6"/>
  <c r="O89" i="6"/>
  <c r="U89" i="6"/>
  <c r="L89" i="6"/>
  <c r="Y89" i="6"/>
  <c r="J89" i="6"/>
  <c r="X89" i="6"/>
  <c r="Z89" i="6"/>
  <c r="V89" i="6"/>
  <c r="M89" i="6"/>
  <c r="Q89" i="6"/>
  <c r="T89" i="6"/>
  <c r="W89" i="6"/>
  <c r="N89" i="6"/>
  <c r="B34" i="6"/>
  <c r="M35" i="9"/>
  <c r="R35" i="9"/>
  <c r="U35" i="9"/>
  <c r="P35" i="9"/>
  <c r="O35" i="9"/>
  <c r="H35" i="9"/>
  <c r="E35" i="9"/>
  <c r="J35" i="9"/>
  <c r="C35" i="9"/>
  <c r="L35" i="9"/>
  <c r="N35" i="9"/>
  <c r="G35" i="9"/>
  <c r="K35" i="9"/>
  <c r="V35" i="9"/>
  <c r="Q35" i="9"/>
  <c r="I35" i="9"/>
  <c r="F35" i="9"/>
  <c r="T35" i="9"/>
  <c r="D35" i="9"/>
  <c r="K34" i="6"/>
  <c r="C91" i="6" l="1"/>
  <c r="D91" i="6" s="1"/>
  <c r="V90" i="6"/>
  <c r="T90" i="6"/>
  <c r="P90" i="6"/>
  <c r="S90" i="6"/>
  <c r="L90" i="6"/>
  <c r="M90" i="6"/>
  <c r="Q90" i="6"/>
  <c r="R90" i="6"/>
  <c r="U90" i="6"/>
  <c r="W90" i="6"/>
  <c r="K90" i="6"/>
  <c r="O90" i="6"/>
  <c r="X90" i="6"/>
  <c r="N90" i="6"/>
  <c r="Y90" i="6"/>
  <c r="Z90" i="6"/>
  <c r="S35" i="9"/>
  <c r="W35" i="9"/>
  <c r="B36" i="9"/>
  <c r="M34" i="6"/>
  <c r="D34" i="6"/>
  <c r="Z34" i="6"/>
  <c r="N34" i="6"/>
  <c r="Q34" i="6"/>
  <c r="J34" i="6"/>
  <c r="Y34" i="6"/>
  <c r="R34" i="6"/>
  <c r="O34" i="6"/>
  <c r="P34" i="6"/>
  <c r="L34" i="6"/>
  <c r="T34" i="6"/>
  <c r="S34" i="6"/>
  <c r="G34" i="6" l="1"/>
  <c r="F34" i="6"/>
  <c r="E34" i="6"/>
  <c r="B35" i="6"/>
  <c r="B37" i="9"/>
  <c r="T36" i="9"/>
  <c r="H36" i="9"/>
  <c r="O35" i="6"/>
  <c r="S35" i="6"/>
  <c r="D36" i="9"/>
  <c r="E36" i="9"/>
  <c r="L36" i="9"/>
  <c r="T35" i="6"/>
  <c r="J36" i="9"/>
  <c r="O36" i="9"/>
  <c r="R36" i="9"/>
  <c r="C36" i="9"/>
  <c r="K36" i="9"/>
  <c r="P35" i="6"/>
  <c r="G36" i="9"/>
  <c r="E91" i="6"/>
  <c r="P36" i="9"/>
  <c r="N36" i="9"/>
  <c r="V36" i="9"/>
  <c r="M36" i="9"/>
  <c r="F36" i="9"/>
  <c r="I36" i="9"/>
  <c r="U36" i="9"/>
  <c r="L35" i="6"/>
  <c r="Q36" i="9"/>
  <c r="N35" i="6"/>
  <c r="D35" i="6"/>
  <c r="F91" i="6" l="1"/>
  <c r="C92" i="6" s="1"/>
  <c r="D92" i="6" s="1"/>
  <c r="E35" i="6"/>
  <c r="B36" i="6"/>
  <c r="F35" i="6"/>
  <c r="G35" i="6"/>
  <c r="S36" i="9"/>
  <c r="W36" i="9"/>
  <c r="R35" i="6"/>
  <c r="K37" i="9"/>
  <c r="R37" i="9"/>
  <c r="C37" i="9"/>
  <c r="T37" i="9"/>
  <c r="Q35" i="6"/>
  <c r="G37" i="9"/>
  <c r="N37" i="9"/>
  <c r="J37" i="9"/>
  <c r="Y35" i="6"/>
  <c r="O37" i="9"/>
  <c r="D37" i="9"/>
  <c r="V37" i="9"/>
  <c r="U37" i="9"/>
  <c r="J35" i="6"/>
  <c r="H37" i="9"/>
  <c r="E37" i="9"/>
  <c r="M35" i="6"/>
  <c r="I37" i="9"/>
  <c r="F37" i="9"/>
  <c r="K35" i="6"/>
  <c r="Z35" i="6"/>
  <c r="M37" i="9"/>
  <c r="Q37" i="9"/>
  <c r="P37" i="9"/>
  <c r="L37" i="9"/>
  <c r="D36" i="6"/>
  <c r="H91" i="6" l="1"/>
  <c r="O91" i="6" s="1"/>
  <c r="E36" i="6"/>
  <c r="G36" i="6"/>
  <c r="F36" i="6"/>
  <c r="S37" i="9"/>
  <c r="W37" i="9"/>
  <c r="B38" i="9"/>
  <c r="E92" i="6"/>
  <c r="O36" i="6"/>
  <c r="Y36" i="6"/>
  <c r="L36" i="6"/>
  <c r="T36" i="6"/>
  <c r="Z36" i="6"/>
  <c r="K36" i="6"/>
  <c r="J36" i="6"/>
  <c r="S36" i="6"/>
  <c r="R36" i="6"/>
  <c r="M36" i="6"/>
  <c r="Q36" i="6"/>
  <c r="P36" i="6"/>
  <c r="N36" i="6"/>
  <c r="K91" i="6" l="1"/>
  <c r="W91" i="6"/>
  <c r="S91" i="6"/>
  <c r="P91" i="6"/>
  <c r="Z91" i="6"/>
  <c r="U91" i="6"/>
  <c r="V91" i="6"/>
  <c r="J91" i="6"/>
  <c r="L91" i="6"/>
  <c r="Y91" i="6"/>
  <c r="Q91" i="6"/>
  <c r="N91" i="6"/>
  <c r="R91" i="6"/>
  <c r="X91" i="6"/>
  <c r="T91" i="6"/>
  <c r="M91" i="6"/>
  <c r="F92" i="6"/>
  <c r="H92" i="6" s="1"/>
  <c r="R92" i="6" s="1"/>
  <c r="B37" i="6"/>
  <c r="H38" i="9"/>
  <c r="O38" i="9"/>
  <c r="N38" i="9"/>
  <c r="D38" i="9"/>
  <c r="K38" i="9"/>
  <c r="F38" i="9"/>
  <c r="P38" i="9"/>
  <c r="Z37" i="6"/>
  <c r="V38" i="9"/>
  <c r="I38" i="9"/>
  <c r="U38" i="9"/>
  <c r="Y37" i="6"/>
  <c r="R38" i="9"/>
  <c r="Q38" i="9"/>
  <c r="M38" i="9"/>
  <c r="T38" i="9"/>
  <c r="L38" i="9"/>
  <c r="J38" i="9"/>
  <c r="G38" i="9"/>
  <c r="E38" i="9"/>
  <c r="C38" i="9"/>
  <c r="R37" i="6"/>
  <c r="Y92" i="6" l="1"/>
  <c r="M92" i="6"/>
  <c r="O92" i="6"/>
  <c r="C93" i="6"/>
  <c r="D93" i="6" s="1"/>
  <c r="P92" i="6"/>
  <c r="L92" i="6"/>
  <c r="U92" i="6"/>
  <c r="S92" i="6"/>
  <c r="J92" i="6"/>
  <c r="W92" i="6"/>
  <c r="K92" i="6"/>
  <c r="T92" i="6"/>
  <c r="X92" i="6"/>
  <c r="Q92" i="6"/>
  <c r="V92" i="6"/>
  <c r="N92" i="6"/>
  <c r="Z92" i="6"/>
  <c r="S38" i="9"/>
  <c r="W38" i="9"/>
  <c r="B39" i="9"/>
  <c r="D37" i="6"/>
  <c r="O37" i="6"/>
  <c r="J37" i="6"/>
  <c r="N37" i="6"/>
  <c r="T37" i="6"/>
  <c r="Q37" i="6"/>
  <c r="L37" i="6"/>
  <c r="M37" i="6"/>
  <c r="P37" i="6"/>
  <c r="S37" i="6"/>
  <c r="K37" i="6"/>
  <c r="E37" i="6" l="1"/>
  <c r="F37" i="6"/>
  <c r="G37" i="6"/>
  <c r="B38" i="6"/>
  <c r="L39" i="9"/>
  <c r="P39" i="9"/>
  <c r="D38" i="6"/>
  <c r="M39" i="9"/>
  <c r="I39" i="9"/>
  <c r="N39" i="9"/>
  <c r="P38" i="6"/>
  <c r="O38" i="6"/>
  <c r="O39" i="9"/>
  <c r="R39" i="9"/>
  <c r="Y38" i="6"/>
  <c r="H39" i="9"/>
  <c r="V39" i="9"/>
  <c r="J39" i="9"/>
  <c r="F39" i="9"/>
  <c r="Q39" i="9"/>
  <c r="K39" i="9"/>
  <c r="U39" i="9"/>
  <c r="E39" i="9"/>
  <c r="T39" i="9"/>
  <c r="C39" i="9"/>
  <c r="D39" i="9"/>
  <c r="G39" i="9"/>
  <c r="E93" i="6"/>
  <c r="F93" i="6" l="1"/>
  <c r="H93" i="6" s="1"/>
  <c r="S39" i="9"/>
  <c r="F38" i="6"/>
  <c r="E38" i="6"/>
  <c r="G38" i="6"/>
  <c r="W39" i="9"/>
  <c r="B40" i="9"/>
  <c r="T38" i="6"/>
  <c r="R38" i="6"/>
  <c r="Q38" i="6"/>
  <c r="L38" i="6"/>
  <c r="K38" i="6"/>
  <c r="N38" i="6"/>
  <c r="J38" i="6"/>
  <c r="M38" i="6"/>
  <c r="S38" i="6"/>
  <c r="Z38" i="6"/>
  <c r="C94" i="6" l="1"/>
  <c r="D94" i="6" s="1"/>
  <c r="Q93" i="6"/>
  <c r="W93" i="6"/>
  <c r="O93" i="6"/>
  <c r="Y93" i="6"/>
  <c r="U93" i="6"/>
  <c r="N93" i="6"/>
  <c r="S93" i="6"/>
  <c r="L93" i="6"/>
  <c r="X93" i="6"/>
  <c r="V93" i="6"/>
  <c r="T93" i="6"/>
  <c r="R93" i="6"/>
  <c r="M93" i="6"/>
  <c r="K93" i="6"/>
  <c r="P93" i="6"/>
  <c r="J93" i="6"/>
  <c r="Z93" i="6"/>
  <c r="B39" i="6"/>
  <c r="O40" i="9"/>
  <c r="T40" i="9"/>
  <c r="U40" i="9"/>
  <c r="M40" i="9"/>
  <c r="C40" i="9"/>
  <c r="E40" i="9"/>
  <c r="D40" i="9"/>
  <c r="I40" i="9"/>
  <c r="N40" i="9"/>
  <c r="L40" i="9"/>
  <c r="V40" i="9"/>
  <c r="F40" i="9"/>
  <c r="P40" i="9"/>
  <c r="Q40" i="9"/>
  <c r="K40" i="9"/>
  <c r="R40" i="9"/>
  <c r="H40" i="9"/>
  <c r="G40" i="9"/>
  <c r="J40" i="9"/>
  <c r="E94" i="6"/>
  <c r="S39" i="6"/>
  <c r="F94" i="6" l="1"/>
  <c r="C95" i="6" s="1"/>
  <c r="D95" i="6" s="1"/>
  <c r="S40" i="9"/>
  <c r="W40" i="9"/>
  <c r="B41" i="9"/>
  <c r="Y39" i="6"/>
  <c r="Q39" i="6"/>
  <c r="L39" i="6"/>
  <c r="D39" i="6"/>
  <c r="J39" i="6"/>
  <c r="T39" i="6"/>
  <c r="N39" i="6"/>
  <c r="P39" i="6"/>
  <c r="M39" i="6"/>
  <c r="K39" i="6"/>
  <c r="R39" i="6"/>
  <c r="Z39" i="6"/>
  <c r="O39" i="6"/>
  <c r="H94" i="6" l="1"/>
  <c r="Q94" i="6" s="1"/>
  <c r="G39" i="6"/>
  <c r="E39" i="6"/>
  <c r="F39" i="6"/>
  <c r="B40" i="6"/>
  <c r="H41" i="9"/>
  <c r="E41" i="9"/>
  <c r="L41" i="9"/>
  <c r="O40" i="6"/>
  <c r="N41" i="9"/>
  <c r="T41" i="9"/>
  <c r="V41" i="9"/>
  <c r="R41" i="9"/>
  <c r="Q41" i="9"/>
  <c r="J41" i="9"/>
  <c r="O41" i="9"/>
  <c r="I41" i="9"/>
  <c r="E95" i="6"/>
  <c r="U41" i="9"/>
  <c r="P41" i="9"/>
  <c r="F41" i="9"/>
  <c r="K41" i="9"/>
  <c r="C41" i="9"/>
  <c r="D41" i="9"/>
  <c r="G41" i="9"/>
  <c r="M41" i="9"/>
  <c r="K94" i="6" l="1"/>
  <c r="L94" i="6"/>
  <c r="M94" i="6"/>
  <c r="R94" i="6"/>
  <c r="T94" i="6"/>
  <c r="O94" i="6"/>
  <c r="J94" i="6"/>
  <c r="Z94" i="6"/>
  <c r="Y94" i="6"/>
  <c r="S94" i="6"/>
  <c r="P94" i="6"/>
  <c r="U94" i="6"/>
  <c r="X94" i="6"/>
  <c r="V94" i="6"/>
  <c r="N94" i="6"/>
  <c r="W94" i="6"/>
  <c r="F95" i="6"/>
  <c r="H95" i="6" s="1"/>
  <c r="S41" i="9"/>
  <c r="W41" i="9"/>
  <c r="B42" i="9"/>
  <c r="N40" i="6"/>
  <c r="P40" i="6"/>
  <c r="D40" i="6"/>
  <c r="M40" i="6"/>
  <c r="T40" i="6"/>
  <c r="R40" i="6"/>
  <c r="S40" i="6"/>
  <c r="J40" i="6"/>
  <c r="Q40" i="6"/>
  <c r="Y40" i="6"/>
  <c r="K40" i="6"/>
  <c r="L40" i="6"/>
  <c r="Z40" i="6"/>
  <c r="C96" i="6" l="1"/>
  <c r="D96" i="6" s="1"/>
  <c r="X95" i="6"/>
  <c r="V95" i="6"/>
  <c r="T95" i="6"/>
  <c r="K95" i="6"/>
  <c r="R95" i="6"/>
  <c r="W95" i="6"/>
  <c r="U95" i="6"/>
  <c r="J95" i="6"/>
  <c r="S95" i="6"/>
  <c r="P95" i="6"/>
  <c r="M95" i="6"/>
  <c r="O95" i="6"/>
  <c r="L95" i="6"/>
  <c r="Y95" i="6"/>
  <c r="Q95" i="6"/>
  <c r="N95" i="6"/>
  <c r="Z95" i="6"/>
  <c r="E40" i="6"/>
  <c r="F40" i="6"/>
  <c r="G40" i="6"/>
  <c r="B41" i="6"/>
  <c r="U42" i="9"/>
  <c r="N42" i="9"/>
  <c r="R42" i="9"/>
  <c r="F42" i="9"/>
  <c r="E42" i="9"/>
  <c r="L42" i="9"/>
  <c r="M42" i="9"/>
  <c r="H42" i="9"/>
  <c r="D42" i="9"/>
  <c r="T42" i="9"/>
  <c r="J42" i="9"/>
  <c r="G42" i="9"/>
  <c r="C42" i="9"/>
  <c r="I42" i="9"/>
  <c r="O42" i="9"/>
  <c r="V42" i="9"/>
  <c r="Q42" i="9"/>
  <c r="K42" i="9"/>
  <c r="P42" i="9"/>
  <c r="E96" i="6"/>
  <c r="D41" i="6"/>
  <c r="F96" i="6" l="1"/>
  <c r="C97" i="6" s="1"/>
  <c r="D97" i="6" s="1"/>
  <c r="S42" i="9"/>
  <c r="F41" i="6"/>
  <c r="E41" i="6"/>
  <c r="G41" i="6"/>
  <c r="W42" i="9"/>
  <c r="B43" i="9"/>
  <c r="T41" i="6"/>
  <c r="L41" i="6"/>
  <c r="Y41" i="6"/>
  <c r="K41" i="6"/>
  <c r="J41" i="6"/>
  <c r="S41" i="6"/>
  <c r="M41" i="6"/>
  <c r="P41" i="6"/>
  <c r="Z41" i="6"/>
  <c r="R41" i="6"/>
  <c r="Q41" i="6"/>
  <c r="O41" i="6"/>
  <c r="N41" i="6"/>
  <c r="E97" i="6"/>
  <c r="H96" i="6" l="1"/>
  <c r="L96" i="6" s="1"/>
  <c r="F97" i="6"/>
  <c r="B42" i="6"/>
  <c r="I43" i="9"/>
  <c r="C43" i="9"/>
  <c r="N43" i="9"/>
  <c r="R43" i="9"/>
  <c r="Q43" i="9"/>
  <c r="Y42" i="6"/>
  <c r="V43" i="9"/>
  <c r="E43" i="9"/>
  <c r="T42" i="6"/>
  <c r="T43" i="9"/>
  <c r="M43" i="9"/>
  <c r="K43" i="9"/>
  <c r="H43" i="9"/>
  <c r="K42" i="6"/>
  <c r="J42" i="6"/>
  <c r="Z42" i="6"/>
  <c r="J43" i="9"/>
  <c r="P42" i="6"/>
  <c r="O42" i="6"/>
  <c r="L43" i="9"/>
  <c r="F43" i="9"/>
  <c r="D43" i="9"/>
  <c r="M42" i="6"/>
  <c r="P43" i="9"/>
  <c r="D42" i="6"/>
  <c r="N42" i="6"/>
  <c r="O43" i="9"/>
  <c r="U43" i="9"/>
  <c r="G43" i="9"/>
  <c r="L42" i="6"/>
  <c r="S42" i="6"/>
  <c r="U96" i="6" l="1"/>
  <c r="K96" i="6"/>
  <c r="Z96" i="6"/>
  <c r="Y96" i="6"/>
  <c r="O96" i="6"/>
  <c r="J96" i="6"/>
  <c r="M96" i="6"/>
  <c r="W96" i="6"/>
  <c r="N96" i="6"/>
  <c r="R96" i="6"/>
  <c r="Q96" i="6"/>
  <c r="P96" i="6"/>
  <c r="S96" i="6"/>
  <c r="V96" i="6"/>
  <c r="X96" i="6"/>
  <c r="T96" i="6"/>
  <c r="C98" i="6"/>
  <c r="D98" i="6" s="1"/>
  <c r="H97" i="6"/>
  <c r="S43" i="9"/>
  <c r="E42" i="6"/>
  <c r="F42" i="6"/>
  <c r="G42" i="6"/>
  <c r="W43" i="9"/>
  <c r="B44" i="9"/>
  <c r="R42" i="6"/>
  <c r="Q42" i="6"/>
  <c r="E98" i="6"/>
  <c r="F98" i="6" l="1"/>
  <c r="N97" i="6"/>
  <c r="K97" i="6"/>
  <c r="M97" i="6"/>
  <c r="O97" i="6"/>
  <c r="V97" i="6"/>
  <c r="W97" i="6"/>
  <c r="J97" i="6"/>
  <c r="X97" i="6"/>
  <c r="R97" i="6"/>
  <c r="S97" i="6"/>
  <c r="T97" i="6"/>
  <c r="Y97" i="6"/>
  <c r="L97" i="6"/>
  <c r="P97" i="6"/>
  <c r="U97" i="6"/>
  <c r="Q97" i="6"/>
  <c r="Z97" i="6"/>
  <c r="B43" i="6"/>
  <c r="G44" i="9"/>
  <c r="M44" i="9"/>
  <c r="C44" i="9"/>
  <c r="T44" i="9"/>
  <c r="O44" i="9"/>
  <c r="E44" i="9"/>
  <c r="N44" i="9"/>
  <c r="H44" i="9"/>
  <c r="J44" i="9"/>
  <c r="P44" i="9"/>
  <c r="D44" i="9"/>
  <c r="F44" i="9"/>
  <c r="R44" i="9"/>
  <c r="Q44" i="9"/>
  <c r="K44" i="9"/>
  <c r="L44" i="9"/>
  <c r="I44" i="9"/>
  <c r="U44" i="9"/>
  <c r="V44" i="9"/>
  <c r="M43" i="6"/>
  <c r="C99" i="6" l="1"/>
  <c r="D99" i="6" s="1"/>
  <c r="H98" i="6"/>
  <c r="S44" i="9"/>
  <c r="W44" i="9"/>
  <c r="B45" i="9"/>
  <c r="Z43" i="6"/>
  <c r="K43" i="6"/>
  <c r="D43" i="6"/>
  <c r="Y43" i="6"/>
  <c r="N43" i="6"/>
  <c r="T43" i="6"/>
  <c r="P43" i="6"/>
  <c r="R43" i="6"/>
  <c r="J43" i="6"/>
  <c r="S43" i="6"/>
  <c r="O43" i="6"/>
  <c r="L43" i="6"/>
  <c r="Q43" i="6"/>
  <c r="Z98" i="6" l="1"/>
  <c r="U98" i="6"/>
  <c r="K98" i="6"/>
  <c r="S98" i="6"/>
  <c r="R98" i="6"/>
  <c r="V98" i="6"/>
  <c r="Q98" i="6"/>
  <c r="J98" i="6"/>
  <c r="P98" i="6"/>
  <c r="O98" i="6"/>
  <c r="Y98" i="6"/>
  <c r="W98" i="6"/>
  <c r="L98" i="6"/>
  <c r="M98" i="6"/>
  <c r="X98" i="6"/>
  <c r="N98" i="6"/>
  <c r="T98" i="6"/>
  <c r="E43" i="6"/>
  <c r="G43" i="6"/>
  <c r="F43" i="6"/>
  <c r="B44" i="6"/>
  <c r="O45" i="9"/>
  <c r="K45" i="9"/>
  <c r="D45" i="9"/>
  <c r="I45" i="9"/>
  <c r="Q45" i="9"/>
  <c r="R44" i="6"/>
  <c r="P45" i="9"/>
  <c r="M45" i="9"/>
  <c r="N45" i="9"/>
  <c r="Y44" i="6"/>
  <c r="G45" i="9"/>
  <c r="V45" i="9"/>
  <c r="R45" i="9"/>
  <c r="T44" i="6"/>
  <c r="J45" i="9"/>
  <c r="U45" i="9"/>
  <c r="E45" i="9"/>
  <c r="L45" i="9"/>
  <c r="H45" i="9"/>
  <c r="P44" i="6"/>
  <c r="C45" i="9"/>
  <c r="F45" i="9"/>
  <c r="E99" i="6"/>
  <c r="T45" i="9"/>
  <c r="Z44" i="6"/>
  <c r="F99" i="6" l="1"/>
  <c r="C100" i="6" s="1"/>
  <c r="D100" i="6" s="1"/>
  <c r="S45" i="9"/>
  <c r="W45" i="9"/>
  <c r="B46" i="9"/>
  <c r="S44" i="6"/>
  <c r="M44" i="6"/>
  <c r="Q44" i="6"/>
  <c r="O44" i="6"/>
  <c r="L44" i="6"/>
  <c r="N44" i="6"/>
  <c r="D44" i="6"/>
  <c r="K44" i="6"/>
  <c r="J44" i="6"/>
  <c r="E100" i="6"/>
  <c r="H99" i="6" l="1"/>
  <c r="V99" i="6" s="1"/>
  <c r="F44" i="6"/>
  <c r="E44" i="6"/>
  <c r="G44" i="6"/>
  <c r="F100" i="6"/>
  <c r="C101" i="6" s="1"/>
  <c r="D101" i="6" s="1"/>
  <c r="B45" i="6"/>
  <c r="H46" i="9"/>
  <c r="J46" i="9"/>
  <c r="E46" i="9"/>
  <c r="M46" i="9"/>
  <c r="U46" i="9"/>
  <c r="D46" i="9"/>
  <c r="Q46" i="9"/>
  <c r="S45" i="6"/>
  <c r="F46" i="9"/>
  <c r="I46" i="9"/>
  <c r="N46" i="9"/>
  <c r="V46" i="9"/>
  <c r="P46" i="9"/>
  <c r="O46" i="9"/>
  <c r="T46" i="9"/>
  <c r="C46" i="9"/>
  <c r="G46" i="9"/>
  <c r="R46" i="9"/>
  <c r="L46" i="9"/>
  <c r="K46" i="9"/>
  <c r="J99" i="6" l="1"/>
  <c r="P99" i="6"/>
  <c r="K99" i="6"/>
  <c r="O99" i="6"/>
  <c r="Z99" i="6"/>
  <c r="U99" i="6"/>
  <c r="T99" i="6"/>
  <c r="R99" i="6"/>
  <c r="S99" i="6"/>
  <c r="W99" i="6"/>
  <c r="M99" i="6"/>
  <c r="L99" i="6"/>
  <c r="X99" i="6"/>
  <c r="Y99" i="6"/>
  <c r="Q99" i="6"/>
  <c r="N99" i="6"/>
  <c r="H100" i="6"/>
  <c r="J100" i="6" s="1"/>
  <c r="S46" i="9"/>
  <c r="W46" i="9"/>
  <c r="B47" i="9"/>
  <c r="R45" i="6"/>
  <c r="E101" i="6"/>
  <c r="K45" i="6"/>
  <c r="M45" i="6"/>
  <c r="Y45" i="6"/>
  <c r="L45" i="6"/>
  <c r="T45" i="6"/>
  <c r="Z45" i="6"/>
  <c r="Q45" i="6"/>
  <c r="O45" i="6"/>
  <c r="N45" i="6"/>
  <c r="D45" i="6"/>
  <c r="P45" i="6"/>
  <c r="J45" i="6"/>
  <c r="E45" i="6" l="1"/>
  <c r="F45" i="6"/>
  <c r="G45" i="6"/>
  <c r="F101" i="6"/>
  <c r="C102" i="6" s="1"/>
  <c r="D102" i="6" s="1"/>
  <c r="Z100" i="6"/>
  <c r="V100" i="6"/>
  <c r="M100" i="6"/>
  <c r="O100" i="6"/>
  <c r="X100" i="6"/>
  <c r="K100" i="6"/>
  <c r="T100" i="6"/>
  <c r="P100" i="6"/>
  <c r="Q100" i="6"/>
  <c r="L100" i="6"/>
  <c r="U100" i="6"/>
  <c r="S100" i="6"/>
  <c r="R100" i="6"/>
  <c r="Y100" i="6"/>
  <c r="N100" i="6"/>
  <c r="W100" i="6"/>
  <c r="B46" i="6"/>
  <c r="V47" i="9"/>
  <c r="K46" i="6"/>
  <c r="Q47" i="9"/>
  <c r="G47" i="9"/>
  <c r="U47" i="9"/>
  <c r="F47" i="9"/>
  <c r="D47" i="9"/>
  <c r="J47" i="9"/>
  <c r="I47" i="9"/>
  <c r="M47" i="9"/>
  <c r="N47" i="9"/>
  <c r="Z46" i="6"/>
  <c r="R47" i="9"/>
  <c r="P47" i="9"/>
  <c r="Y46" i="6"/>
  <c r="H47" i="9"/>
  <c r="T47" i="9"/>
  <c r="K47" i="9"/>
  <c r="O47" i="9"/>
  <c r="E47" i="9"/>
  <c r="R46" i="6"/>
  <c r="Q46" i="6"/>
  <c r="C47" i="9"/>
  <c r="L47" i="9"/>
  <c r="M46" i="6"/>
  <c r="H101" i="6" l="1"/>
  <c r="S47" i="9"/>
  <c r="W47" i="9"/>
  <c r="D46" i="6"/>
  <c r="E102" i="6"/>
  <c r="J46" i="6"/>
  <c r="L46" i="6"/>
  <c r="O46" i="6"/>
  <c r="T46" i="6"/>
  <c r="P46" i="6"/>
  <c r="N46" i="6"/>
  <c r="S46" i="6"/>
  <c r="E46" i="6" l="1"/>
  <c r="F46" i="6"/>
  <c r="G46" i="6"/>
  <c r="F102" i="6"/>
  <c r="C103" i="6" s="1"/>
  <c r="D103" i="6" s="1"/>
  <c r="T101" i="6"/>
  <c r="P101" i="6"/>
  <c r="Q101" i="6"/>
  <c r="S101" i="6"/>
  <c r="U101" i="6"/>
  <c r="X101" i="6"/>
  <c r="O101" i="6"/>
  <c r="Y101" i="6"/>
  <c r="M101" i="6"/>
  <c r="V101" i="6"/>
  <c r="J101" i="6"/>
  <c r="K101" i="6"/>
  <c r="N101" i="6"/>
  <c r="R101" i="6"/>
  <c r="Z101" i="6"/>
  <c r="W101" i="6"/>
  <c r="L101" i="6"/>
  <c r="B47" i="6"/>
  <c r="B60" i="9"/>
  <c r="L48" i="9"/>
  <c r="C48" i="9"/>
  <c r="P48" i="9"/>
  <c r="R48" i="9"/>
  <c r="Q48" i="9"/>
  <c r="G48" i="9"/>
  <c r="E48" i="9"/>
  <c r="N48" i="9"/>
  <c r="M48" i="9"/>
  <c r="I48" i="9"/>
  <c r="N47" i="6"/>
  <c r="J60" i="9"/>
  <c r="K48" i="9"/>
  <c r="Q47" i="6"/>
  <c r="U48" i="9"/>
  <c r="O48" i="9"/>
  <c r="J48" i="9"/>
  <c r="H48" i="9"/>
  <c r="D48" i="9"/>
  <c r="T48" i="9"/>
  <c r="F48" i="9"/>
  <c r="V48" i="9"/>
  <c r="M47" i="6"/>
  <c r="H102" i="6" l="1"/>
  <c r="B58" i="6"/>
  <c r="S48" i="9"/>
  <c r="W48" i="9"/>
  <c r="W58" i="6"/>
  <c r="M58" i="6"/>
  <c r="K60" i="9"/>
  <c r="K47" i="6"/>
  <c r="N60" i="9"/>
  <c r="O58" i="6"/>
  <c r="I60" i="9"/>
  <c r="C60" i="9"/>
  <c r="Y58" i="6"/>
  <c r="S47" i="6"/>
  <c r="G60" i="9"/>
  <c r="D60" i="9"/>
  <c r="F60" i="9"/>
  <c r="H60" i="9"/>
  <c r="R60" i="9"/>
  <c r="D47" i="6"/>
  <c r="J58" i="6"/>
  <c r="U60" i="9"/>
  <c r="S58" i="6"/>
  <c r="T47" i="6"/>
  <c r="Y47" i="6"/>
  <c r="L58" i="6"/>
  <c r="R58" i="6"/>
  <c r="P58" i="6"/>
  <c r="E60" i="9"/>
  <c r="T60" i="9"/>
  <c r="L47" i="6"/>
  <c r="L60" i="9"/>
  <c r="R47" i="6"/>
  <c r="T58" i="6"/>
  <c r="P60" i="9"/>
  <c r="O47" i="6"/>
  <c r="J47" i="6"/>
  <c r="V58" i="6"/>
  <c r="K58" i="6"/>
  <c r="D58" i="6"/>
  <c r="X58" i="6"/>
  <c r="Q60" i="9"/>
  <c r="Z47" i="6"/>
  <c r="Q58" i="6"/>
  <c r="N58" i="6"/>
  <c r="U58" i="6"/>
  <c r="O60" i="9"/>
  <c r="P47" i="6"/>
  <c r="M60" i="9"/>
  <c r="Z58" i="6"/>
  <c r="V60" i="9"/>
  <c r="E47" i="6" l="1"/>
  <c r="G47" i="6"/>
  <c r="F47" i="6"/>
  <c r="X102" i="6"/>
  <c r="K102" i="6"/>
  <c r="V102" i="6"/>
  <c r="Q102" i="6"/>
  <c r="S102" i="6"/>
  <c r="T102" i="6"/>
  <c r="U102" i="6"/>
  <c r="W102" i="6"/>
  <c r="J102" i="6"/>
  <c r="M102" i="6"/>
  <c r="P102" i="6"/>
  <c r="L102" i="6"/>
  <c r="R102" i="6"/>
  <c r="N102" i="6"/>
  <c r="Y102" i="6"/>
  <c r="O102" i="6"/>
  <c r="Z102" i="6"/>
  <c r="S60" i="9"/>
  <c r="E58" i="6"/>
  <c r="F58" i="6"/>
  <c r="G58" i="6"/>
  <c r="W60" i="9"/>
  <c r="B61" i="9"/>
  <c r="E103" i="6"/>
  <c r="F103" i="6" l="1"/>
  <c r="C104" i="6" s="1"/>
  <c r="D104" i="6" s="1"/>
  <c r="B59" i="6"/>
  <c r="B62" i="9"/>
  <c r="F61" i="9"/>
  <c r="D61" i="9"/>
  <c r="J61" i="9"/>
  <c r="O61" i="9"/>
  <c r="C61" i="9"/>
  <c r="Q61" i="9"/>
  <c r="U61" i="9"/>
  <c r="L61" i="9"/>
  <c r="K61" i="9"/>
  <c r="M61" i="9"/>
  <c r="P61" i="9"/>
  <c r="I61" i="9"/>
  <c r="T61" i="9"/>
  <c r="H61" i="9"/>
  <c r="E61" i="9"/>
  <c r="G61" i="9"/>
  <c r="N61" i="9"/>
  <c r="V61" i="9"/>
  <c r="W59" i="6"/>
  <c r="R61" i="9"/>
  <c r="H103" i="6" l="1"/>
  <c r="U103" i="6" s="1"/>
  <c r="B60" i="6"/>
  <c r="S61" i="9"/>
  <c r="W61" i="9"/>
  <c r="B63" i="9"/>
  <c r="D62" i="9"/>
  <c r="M59" i="6"/>
  <c r="R59" i="6"/>
  <c r="Q59" i="6"/>
  <c r="V62" i="9"/>
  <c r="L59" i="6"/>
  <c r="O62" i="9"/>
  <c r="P62" i="9"/>
  <c r="G62" i="9"/>
  <c r="L62" i="9"/>
  <c r="F62" i="9"/>
  <c r="E62" i="9"/>
  <c r="K59" i="6"/>
  <c r="C62" i="9"/>
  <c r="I62" i="9"/>
  <c r="Y59" i="6"/>
  <c r="N62" i="9"/>
  <c r="U62" i="9"/>
  <c r="K62" i="9"/>
  <c r="D59" i="6"/>
  <c r="T59" i="6"/>
  <c r="V59" i="6"/>
  <c r="K60" i="6"/>
  <c r="E63" i="9"/>
  <c r="M60" i="6"/>
  <c r="S59" i="6"/>
  <c r="Z59" i="6"/>
  <c r="Q62" i="9"/>
  <c r="T62" i="9"/>
  <c r="H62" i="9"/>
  <c r="J59" i="6"/>
  <c r="R62" i="9"/>
  <c r="P59" i="6"/>
  <c r="J62" i="9"/>
  <c r="O59" i="6"/>
  <c r="M62" i="9"/>
  <c r="X59" i="6"/>
  <c r="N59" i="6"/>
  <c r="P60" i="6"/>
  <c r="U59" i="6"/>
  <c r="T60" i="6"/>
  <c r="K103" i="6" l="1"/>
  <c r="Y103" i="6"/>
  <c r="S103" i="6"/>
  <c r="Q103" i="6"/>
  <c r="Z103" i="6"/>
  <c r="M103" i="6"/>
  <c r="T103" i="6"/>
  <c r="X103" i="6"/>
  <c r="V103" i="6"/>
  <c r="P103" i="6"/>
  <c r="W103" i="6"/>
  <c r="O103" i="6"/>
  <c r="J103" i="6"/>
  <c r="R103" i="6"/>
  <c r="L103" i="6"/>
  <c r="N103" i="6"/>
  <c r="E59" i="6"/>
  <c r="F59" i="6"/>
  <c r="G59" i="6"/>
  <c r="B61" i="6"/>
  <c r="S62" i="9"/>
  <c r="W62" i="9"/>
  <c r="B64" i="9"/>
  <c r="D60" i="6"/>
  <c r="T63" i="9"/>
  <c r="D61" i="6"/>
  <c r="X61" i="6"/>
  <c r="Z61" i="6"/>
  <c r="O61" i="6"/>
  <c r="K63" i="9"/>
  <c r="Q63" i="9"/>
  <c r="U60" i="6"/>
  <c r="W60" i="6"/>
  <c r="P63" i="9"/>
  <c r="N60" i="6"/>
  <c r="K61" i="6"/>
  <c r="S60" i="6"/>
  <c r="Z60" i="6"/>
  <c r="N63" i="9"/>
  <c r="C63" i="9"/>
  <c r="M61" i="6"/>
  <c r="U63" i="9"/>
  <c r="R61" i="6"/>
  <c r="J60" i="6"/>
  <c r="Q61" i="6"/>
  <c r="O63" i="9"/>
  <c r="G63" i="9"/>
  <c r="I63" i="9"/>
  <c r="V63" i="9"/>
  <c r="R63" i="9"/>
  <c r="V60" i="6"/>
  <c r="P61" i="6"/>
  <c r="H63" i="9"/>
  <c r="R60" i="6"/>
  <c r="O60" i="6"/>
  <c r="L63" i="9"/>
  <c r="Y60" i="6"/>
  <c r="L60" i="6"/>
  <c r="M63" i="9"/>
  <c r="F63" i="9"/>
  <c r="V61" i="6"/>
  <c r="X60" i="6"/>
  <c r="J63" i="9"/>
  <c r="Y61" i="6"/>
  <c r="N61" i="6"/>
  <c r="T61" i="6"/>
  <c r="S61" i="6"/>
  <c r="D63" i="9"/>
  <c r="Q60" i="6"/>
  <c r="U61" i="6"/>
  <c r="L61" i="6"/>
  <c r="F60" i="6" l="1"/>
  <c r="E60" i="6"/>
  <c r="G60" i="6"/>
  <c r="B62" i="6"/>
  <c r="S63" i="9"/>
  <c r="E61" i="6"/>
  <c r="F61" i="6"/>
  <c r="G61" i="6"/>
  <c r="W63" i="9"/>
  <c r="B65" i="9"/>
  <c r="Q64" i="9"/>
  <c r="L64" i="9"/>
  <c r="T64" i="9"/>
  <c r="V64" i="9"/>
  <c r="D64" i="9"/>
  <c r="K64" i="9"/>
  <c r="M62" i="6"/>
  <c r="S62" i="6"/>
  <c r="W62" i="6"/>
  <c r="P64" i="9"/>
  <c r="H64" i="9"/>
  <c r="F64" i="9"/>
  <c r="Q62" i="6"/>
  <c r="J62" i="6"/>
  <c r="E64" i="9"/>
  <c r="I64" i="9"/>
  <c r="W61" i="6"/>
  <c r="N64" i="9"/>
  <c r="G64" i="9"/>
  <c r="M64" i="9"/>
  <c r="J61" i="6"/>
  <c r="C64" i="9"/>
  <c r="J64" i="9"/>
  <c r="O64" i="9"/>
  <c r="U62" i="6"/>
  <c r="R64" i="9"/>
  <c r="U64" i="9"/>
  <c r="T62" i="6"/>
  <c r="B63" i="6" l="1"/>
  <c r="W64" i="9"/>
  <c r="S64" i="9"/>
  <c r="B66" i="9"/>
  <c r="X62" i="6"/>
  <c r="R62" i="6"/>
  <c r="Z62" i="6"/>
  <c r="E65" i="9"/>
  <c r="S63" i="6"/>
  <c r="V62" i="6"/>
  <c r="K62" i="6"/>
  <c r="J65" i="9"/>
  <c r="N65" i="9"/>
  <c r="R65" i="9"/>
  <c r="H65" i="9"/>
  <c r="F65" i="9"/>
  <c r="Q65" i="9"/>
  <c r="D62" i="6"/>
  <c r="N62" i="6"/>
  <c r="J63" i="6"/>
  <c r="I65" i="9"/>
  <c r="L62" i="6"/>
  <c r="V65" i="9"/>
  <c r="M65" i="9"/>
  <c r="D66" i="9"/>
  <c r="L65" i="9"/>
  <c r="R63" i="6"/>
  <c r="C65" i="9"/>
  <c r="Y63" i="6"/>
  <c r="P65" i="9"/>
  <c r="O62" i="6"/>
  <c r="T65" i="9"/>
  <c r="O65" i="9"/>
  <c r="G65" i="9"/>
  <c r="U65" i="9"/>
  <c r="D65" i="9"/>
  <c r="Y62" i="6"/>
  <c r="P62" i="6"/>
  <c r="K65" i="9"/>
  <c r="N66" i="9"/>
  <c r="L63" i="6"/>
  <c r="G62" i="6" l="1"/>
  <c r="F62" i="6"/>
  <c r="E62" i="6"/>
  <c r="B64" i="6"/>
  <c r="S65" i="9"/>
  <c r="W65" i="9"/>
  <c r="B67" i="9"/>
  <c r="V66" i="9"/>
  <c r="E104" i="6"/>
  <c r="O63" i="6"/>
  <c r="O66" i="9"/>
  <c r="X63" i="6"/>
  <c r="G66" i="9"/>
  <c r="V63" i="6"/>
  <c r="U66" i="9"/>
  <c r="F66" i="9"/>
  <c r="T66" i="9"/>
  <c r="K63" i="6"/>
  <c r="E66" i="9"/>
  <c r="U63" i="6"/>
  <c r="W63" i="6"/>
  <c r="Q66" i="9"/>
  <c r="M66" i="9"/>
  <c r="D63" i="6"/>
  <c r="K66" i="9"/>
  <c r="I66" i="9"/>
  <c r="R66" i="9"/>
  <c r="L66" i="9"/>
  <c r="Z63" i="6"/>
  <c r="T63" i="6"/>
  <c r="H66" i="9"/>
  <c r="C66" i="9"/>
  <c r="Q63" i="6"/>
  <c r="M63" i="6"/>
  <c r="P66" i="9"/>
  <c r="K64" i="6"/>
  <c r="P63" i="6"/>
  <c r="J66" i="9"/>
  <c r="N63" i="6"/>
  <c r="D64" i="6"/>
  <c r="F63" i="6" l="1"/>
  <c r="G63" i="6"/>
  <c r="E63" i="6"/>
  <c r="F104" i="6"/>
  <c r="C105" i="6" s="1"/>
  <c r="D105" i="6" s="1"/>
  <c r="B65" i="6"/>
  <c r="S66" i="9"/>
  <c r="E64" i="6"/>
  <c r="F64" i="6"/>
  <c r="G64" i="6"/>
  <c r="W66" i="9"/>
  <c r="P64" i="6"/>
  <c r="I67" i="9"/>
  <c r="T67" i="9"/>
  <c r="L64" i="6"/>
  <c r="T64" i="6"/>
  <c r="F67" i="9"/>
  <c r="J67" i="9"/>
  <c r="S64" i="6"/>
  <c r="U67" i="9"/>
  <c r="N67" i="9"/>
  <c r="H67" i="9"/>
  <c r="L67" i="9"/>
  <c r="R64" i="6"/>
  <c r="D67" i="9"/>
  <c r="G67" i="9"/>
  <c r="M67" i="9"/>
  <c r="R67" i="9"/>
  <c r="Z64" i="6"/>
  <c r="O67" i="9"/>
  <c r="P67" i="9"/>
  <c r="W64" i="6"/>
  <c r="O64" i="6"/>
  <c r="Q64" i="6"/>
  <c r="Q67" i="9"/>
  <c r="V64" i="6"/>
  <c r="M64" i="6"/>
  <c r="X64" i="6"/>
  <c r="J64" i="6"/>
  <c r="K67" i="9"/>
  <c r="Y64" i="6"/>
  <c r="C67" i="9"/>
  <c r="U64" i="6"/>
  <c r="N64" i="6"/>
  <c r="E67" i="9"/>
  <c r="V67" i="9"/>
  <c r="Q65" i="6"/>
  <c r="E105" i="6"/>
  <c r="H104" i="6" l="1"/>
  <c r="U104" i="6" s="1"/>
  <c r="F105" i="6"/>
  <c r="C106" i="6" s="1"/>
  <c r="D106" i="6" s="1"/>
  <c r="S67" i="9"/>
  <c r="W67" i="9"/>
  <c r="B68" i="9"/>
  <c r="Y65" i="6"/>
  <c r="U65" i="6"/>
  <c r="D65" i="6"/>
  <c r="N65" i="6"/>
  <c r="J65" i="6"/>
  <c r="P65" i="6"/>
  <c r="S65" i="6"/>
  <c r="W65" i="6"/>
  <c r="M65" i="6"/>
  <c r="Z65" i="6"/>
  <c r="R65" i="6"/>
  <c r="L65" i="6"/>
  <c r="V65" i="6"/>
  <c r="K65" i="6"/>
  <c r="T65" i="6"/>
  <c r="X65" i="6"/>
  <c r="O65" i="6"/>
  <c r="E65" i="6" l="1"/>
  <c r="G65" i="6"/>
  <c r="F65" i="6"/>
  <c r="X104" i="6"/>
  <c r="J104" i="6"/>
  <c r="K104" i="6"/>
  <c r="T104" i="6"/>
  <c r="S104" i="6"/>
  <c r="W104" i="6"/>
  <c r="Q104" i="6"/>
  <c r="P104" i="6"/>
  <c r="M104" i="6"/>
  <c r="L104" i="6"/>
  <c r="Z104" i="6"/>
  <c r="Y104" i="6"/>
  <c r="N104" i="6"/>
  <c r="R104" i="6"/>
  <c r="O104" i="6"/>
  <c r="V104" i="6"/>
  <c r="H105" i="6"/>
  <c r="B66" i="6"/>
  <c r="B69" i="9"/>
  <c r="E106" i="6"/>
  <c r="R68" i="9"/>
  <c r="T68" i="9"/>
  <c r="I68" i="9"/>
  <c r="C68" i="9"/>
  <c r="E68" i="9"/>
  <c r="K68" i="9"/>
  <c r="N68" i="9"/>
  <c r="G68" i="9"/>
  <c r="U68" i="9"/>
  <c r="F68" i="9"/>
  <c r="V68" i="9"/>
  <c r="L68" i="9"/>
  <c r="J68" i="9"/>
  <c r="H68" i="9"/>
  <c r="Q68" i="9"/>
  <c r="M68" i="9"/>
  <c r="D68" i="9"/>
  <c r="O68" i="9"/>
  <c r="P68" i="9"/>
  <c r="Q66" i="6"/>
  <c r="F106" i="6" l="1"/>
  <c r="C107" i="6" s="1"/>
  <c r="D107" i="6" s="1"/>
  <c r="Z105" i="6"/>
  <c r="O105" i="6"/>
  <c r="W105" i="6"/>
  <c r="N105" i="6"/>
  <c r="J105" i="6"/>
  <c r="S105" i="6"/>
  <c r="M105" i="6"/>
  <c r="T105" i="6"/>
  <c r="X105" i="6"/>
  <c r="R105" i="6"/>
  <c r="K105" i="6"/>
  <c r="P105" i="6"/>
  <c r="U105" i="6"/>
  <c r="Q105" i="6"/>
  <c r="L105" i="6"/>
  <c r="Y105" i="6"/>
  <c r="V105" i="6"/>
  <c r="B67" i="6"/>
  <c r="S68" i="9"/>
  <c r="W68" i="9"/>
  <c r="B70" i="9"/>
  <c r="E69" i="9"/>
  <c r="M69" i="9"/>
  <c r="T66" i="6"/>
  <c r="L69" i="9"/>
  <c r="P66" i="6"/>
  <c r="S66" i="6"/>
  <c r="V66" i="6"/>
  <c r="K66" i="6"/>
  <c r="N69" i="9"/>
  <c r="W66" i="6"/>
  <c r="I69" i="9"/>
  <c r="X66" i="6"/>
  <c r="Z66" i="6"/>
  <c r="J66" i="6"/>
  <c r="O69" i="9"/>
  <c r="R66" i="6"/>
  <c r="K69" i="9"/>
  <c r="O66" i="6"/>
  <c r="N66" i="6"/>
  <c r="Q69" i="9"/>
  <c r="H69" i="9"/>
  <c r="T70" i="9"/>
  <c r="R69" i="9"/>
  <c r="T69" i="9"/>
  <c r="L66" i="6"/>
  <c r="J69" i="9"/>
  <c r="C69" i="9"/>
  <c r="U66" i="6"/>
  <c r="D66" i="6"/>
  <c r="U69" i="9"/>
  <c r="D69" i="9"/>
  <c r="G69" i="9"/>
  <c r="Y66" i="6"/>
  <c r="V69" i="9"/>
  <c r="F69" i="9"/>
  <c r="M66" i="6"/>
  <c r="P69" i="9"/>
  <c r="M67" i="6"/>
  <c r="D70" i="9"/>
  <c r="H106" i="6" l="1"/>
  <c r="G66" i="6"/>
  <c r="F66" i="6"/>
  <c r="E66" i="6"/>
  <c r="B68" i="6"/>
  <c r="W69" i="9"/>
  <c r="S69" i="9"/>
  <c r="B71" i="9"/>
  <c r="F70" i="9"/>
  <c r="W68" i="6"/>
  <c r="R68" i="6"/>
  <c r="X67" i="6"/>
  <c r="N67" i="6"/>
  <c r="V70" i="9"/>
  <c r="I70" i="9"/>
  <c r="R70" i="9"/>
  <c r="N70" i="9"/>
  <c r="Q67" i="6"/>
  <c r="O67" i="6"/>
  <c r="R67" i="6"/>
  <c r="U67" i="6"/>
  <c r="T67" i="6"/>
  <c r="U70" i="9"/>
  <c r="L68" i="6"/>
  <c r="M70" i="9"/>
  <c r="E107" i="6"/>
  <c r="S67" i="6"/>
  <c r="O68" i="6"/>
  <c r="N68" i="6"/>
  <c r="D67" i="6"/>
  <c r="Q70" i="9"/>
  <c r="O70" i="9"/>
  <c r="S68" i="6"/>
  <c r="M68" i="6"/>
  <c r="L67" i="6"/>
  <c r="P67" i="6"/>
  <c r="W67" i="6"/>
  <c r="P70" i="9"/>
  <c r="Z67" i="6"/>
  <c r="V67" i="6"/>
  <c r="H70" i="9"/>
  <c r="C70" i="9"/>
  <c r="J67" i="6"/>
  <c r="E70" i="9"/>
  <c r="L70" i="9"/>
  <c r="J70" i="9"/>
  <c r="K70" i="9"/>
  <c r="K67" i="6"/>
  <c r="Y67" i="6"/>
  <c r="J68" i="6"/>
  <c r="G70" i="9"/>
  <c r="K68" i="6"/>
  <c r="F67" i="6" l="1"/>
  <c r="E67" i="6"/>
  <c r="G67" i="6"/>
  <c r="F107" i="6"/>
  <c r="C108" i="6" s="1"/>
  <c r="D108" i="6" s="1"/>
  <c r="X106" i="6"/>
  <c r="N106" i="6"/>
  <c r="T106" i="6"/>
  <c r="J106" i="6"/>
  <c r="Z106" i="6"/>
  <c r="Q106" i="6"/>
  <c r="S106" i="6"/>
  <c r="Y106" i="6"/>
  <c r="P106" i="6"/>
  <c r="V106" i="6"/>
  <c r="K106" i="6"/>
  <c r="U106" i="6"/>
  <c r="R106" i="6"/>
  <c r="W106" i="6"/>
  <c r="L106" i="6"/>
  <c r="O106" i="6"/>
  <c r="M106" i="6"/>
  <c r="B69" i="6"/>
  <c r="W70" i="9"/>
  <c r="S70" i="9"/>
  <c r="B72" i="9"/>
  <c r="X68" i="6"/>
  <c r="D68" i="6"/>
  <c r="H71" i="9"/>
  <c r="O71" i="9"/>
  <c r="E71" i="9"/>
  <c r="U71" i="9"/>
  <c r="Q68" i="6"/>
  <c r="N71" i="9"/>
  <c r="C71" i="9"/>
  <c r="P68" i="6"/>
  <c r="V71" i="9"/>
  <c r="R71" i="9"/>
  <c r="Q71" i="9"/>
  <c r="T71" i="9"/>
  <c r="Y68" i="6"/>
  <c r="F71" i="9"/>
  <c r="P69" i="6"/>
  <c r="D71" i="9"/>
  <c r="L69" i="6"/>
  <c r="U68" i="6"/>
  <c r="L71" i="9"/>
  <c r="G71" i="9"/>
  <c r="M71" i="9"/>
  <c r="V68" i="6"/>
  <c r="J71" i="9"/>
  <c r="I71" i="9"/>
  <c r="Y69" i="6"/>
  <c r="W69" i="6"/>
  <c r="T68" i="6"/>
  <c r="O69" i="6"/>
  <c r="P71" i="9"/>
  <c r="K71" i="9"/>
  <c r="Z68" i="6"/>
  <c r="X69" i="6"/>
  <c r="Z69" i="6"/>
  <c r="F68" i="6" l="1"/>
  <c r="G68" i="6"/>
  <c r="E68" i="6"/>
  <c r="H107" i="6"/>
  <c r="B70" i="6"/>
  <c r="S71" i="9"/>
  <c r="W71" i="9"/>
  <c r="B73" i="9"/>
  <c r="K72" i="9"/>
  <c r="L72" i="9"/>
  <c r="E108" i="6"/>
  <c r="E72" i="9"/>
  <c r="Q69" i="6"/>
  <c r="V70" i="6"/>
  <c r="W70" i="6"/>
  <c r="J69" i="6"/>
  <c r="K69" i="6"/>
  <c r="D69" i="6"/>
  <c r="V72" i="9"/>
  <c r="R69" i="6"/>
  <c r="M69" i="6"/>
  <c r="Q72" i="9"/>
  <c r="J72" i="9"/>
  <c r="O72" i="9"/>
  <c r="G72" i="9"/>
  <c r="I72" i="9"/>
  <c r="N72" i="9"/>
  <c r="D72" i="9"/>
  <c r="T69" i="6"/>
  <c r="M72" i="9"/>
  <c r="U72" i="9"/>
  <c r="U69" i="6"/>
  <c r="C72" i="9"/>
  <c r="N70" i="6"/>
  <c r="L70" i="6"/>
  <c r="R72" i="9"/>
  <c r="V69" i="6"/>
  <c r="P72" i="9"/>
  <c r="R70" i="6"/>
  <c r="S69" i="6"/>
  <c r="F72" i="9"/>
  <c r="T72" i="9"/>
  <c r="N69" i="6"/>
  <c r="H72" i="9"/>
  <c r="O70" i="6"/>
  <c r="Y70" i="6"/>
  <c r="F108" i="6" l="1"/>
  <c r="C109" i="6" s="1"/>
  <c r="D109" i="6" s="1"/>
  <c r="Y107" i="6"/>
  <c r="W107" i="6"/>
  <c r="L107" i="6"/>
  <c r="Z107" i="6"/>
  <c r="V107" i="6"/>
  <c r="X107" i="6"/>
  <c r="O107" i="6"/>
  <c r="R107" i="6"/>
  <c r="J107" i="6"/>
  <c r="N107" i="6"/>
  <c r="Q107" i="6"/>
  <c r="T107" i="6"/>
  <c r="P107" i="6"/>
  <c r="S107" i="6"/>
  <c r="K107" i="6"/>
  <c r="M107" i="6"/>
  <c r="U107" i="6"/>
  <c r="E69" i="6"/>
  <c r="F69" i="6"/>
  <c r="G69" i="6"/>
  <c r="B71" i="6"/>
  <c r="W72" i="9"/>
  <c r="S72" i="9"/>
  <c r="Q70" i="6"/>
  <c r="D70" i="6"/>
  <c r="V73" i="9"/>
  <c r="T70" i="6"/>
  <c r="D73" i="9"/>
  <c r="Q73" i="9"/>
  <c r="P73" i="9"/>
  <c r="U73" i="9"/>
  <c r="J70" i="6"/>
  <c r="X70" i="6"/>
  <c r="T73" i="9"/>
  <c r="R73" i="9"/>
  <c r="K70" i="6"/>
  <c r="I73" i="9"/>
  <c r="M70" i="6"/>
  <c r="H73" i="9"/>
  <c r="C73" i="9"/>
  <c r="O73" i="9"/>
  <c r="N73" i="9"/>
  <c r="J73" i="9"/>
  <c r="F73" i="9"/>
  <c r="U70" i="6"/>
  <c r="K73" i="9"/>
  <c r="E73" i="9"/>
  <c r="L73" i="9"/>
  <c r="P70" i="6"/>
  <c r="G73" i="9"/>
  <c r="S71" i="6"/>
  <c r="Y71" i="6"/>
  <c r="Z70" i="6"/>
  <c r="T71" i="6"/>
  <c r="S70" i="6"/>
  <c r="M73" i="9"/>
  <c r="E70" i="6" l="1"/>
  <c r="F70" i="6"/>
  <c r="G70" i="6"/>
  <c r="H108" i="6"/>
  <c r="S73" i="9"/>
  <c r="W73" i="9"/>
  <c r="B74" i="9"/>
  <c r="R71" i="6"/>
  <c r="Z71" i="6"/>
  <c r="U71" i="6"/>
  <c r="V71" i="6"/>
  <c r="E109" i="6"/>
  <c r="X71" i="6"/>
  <c r="L71" i="6"/>
  <c r="Q71" i="6"/>
  <c r="P71" i="6"/>
  <c r="J71" i="6"/>
  <c r="D71" i="6"/>
  <c r="M71" i="6"/>
  <c r="K71" i="6"/>
  <c r="W71" i="6"/>
  <c r="N71" i="6"/>
  <c r="O71" i="6"/>
  <c r="G71" i="6" l="1"/>
  <c r="E71" i="6"/>
  <c r="F71" i="6"/>
  <c r="F109" i="6"/>
  <c r="C110" i="6" s="1"/>
  <c r="D110" i="6" s="1"/>
  <c r="R108" i="6"/>
  <c r="N108" i="6"/>
  <c r="U108" i="6"/>
  <c r="J108" i="6"/>
  <c r="M108" i="6"/>
  <c r="T108" i="6"/>
  <c r="Q108" i="6"/>
  <c r="Y108" i="6"/>
  <c r="L108" i="6"/>
  <c r="V108" i="6"/>
  <c r="S108" i="6"/>
  <c r="P108" i="6"/>
  <c r="O108" i="6"/>
  <c r="Z108" i="6"/>
  <c r="X108" i="6"/>
  <c r="K108" i="6"/>
  <c r="W108" i="6"/>
  <c r="B72" i="6"/>
  <c r="F126" i="6"/>
  <c r="U74" i="9"/>
  <c r="C74" i="9"/>
  <c r="N74" i="9"/>
  <c r="H74" i="9"/>
  <c r="F74" i="9"/>
  <c r="V74" i="9"/>
  <c r="G74" i="9"/>
  <c r="P72" i="6"/>
  <c r="P74" i="9"/>
  <c r="E74" i="9"/>
  <c r="J74" i="9"/>
  <c r="R74" i="9"/>
  <c r="Q74" i="9"/>
  <c r="I74" i="9"/>
  <c r="D74" i="9"/>
  <c r="M74" i="9"/>
  <c r="O74" i="9"/>
  <c r="T74" i="9"/>
  <c r="L74" i="9"/>
  <c r="K74" i="9"/>
  <c r="X72" i="6"/>
  <c r="H109" i="6" l="1"/>
  <c r="S74" i="9"/>
  <c r="C127" i="6"/>
  <c r="D127" i="6" s="1"/>
  <c r="H126" i="6"/>
  <c r="W74" i="9"/>
  <c r="W75" i="9" s="1"/>
  <c r="G75" i="9"/>
  <c r="K75" i="9"/>
  <c r="L75" i="9"/>
  <c r="M75" i="9"/>
  <c r="N75" i="9"/>
  <c r="O75" i="9"/>
  <c r="P75" i="9"/>
  <c r="Q75" i="9"/>
  <c r="R75" i="9"/>
  <c r="U75" i="9"/>
  <c r="V75" i="9"/>
  <c r="A1" i="4"/>
  <c r="C34" i="4"/>
  <c r="E34" i="4" s="1"/>
  <c r="C35" i="4"/>
  <c r="E35" i="4" s="1"/>
  <c r="C36" i="4"/>
  <c r="E36" i="4" s="1"/>
  <c r="C37" i="4"/>
  <c r="F37" i="4" s="1"/>
  <c r="C38" i="4"/>
  <c r="K38" i="4" s="1"/>
  <c r="C39" i="4"/>
  <c r="J39" i="4" s="1"/>
  <c r="E39" i="4"/>
  <c r="C40" i="4"/>
  <c r="E40" i="4" s="1"/>
  <c r="C41" i="4"/>
  <c r="E41" i="4" s="1"/>
  <c r="C42" i="4"/>
  <c r="E42" i="4" s="1"/>
  <c r="C43" i="4"/>
  <c r="E43" i="4" s="1"/>
  <c r="C50" i="4"/>
  <c r="E50" i="4" s="1"/>
  <c r="C51" i="4"/>
  <c r="E51" i="4" s="1"/>
  <c r="C52" i="4"/>
  <c r="F52" i="4" s="1"/>
  <c r="C53" i="4"/>
  <c r="E53" i="4" s="1"/>
  <c r="C54" i="4"/>
  <c r="E54" i="4" s="1"/>
  <c r="C55" i="4"/>
  <c r="E55" i="4" s="1"/>
  <c r="C56" i="4"/>
  <c r="F56" i="4" s="1"/>
  <c r="C57" i="4"/>
  <c r="F57" i="4" s="1"/>
  <c r="C58" i="4"/>
  <c r="K58" i="4" s="1"/>
  <c r="C59" i="4"/>
  <c r="E59" i="4" s="1"/>
  <c r="C60" i="4"/>
  <c r="E60" i="4" s="1"/>
  <c r="C61" i="4"/>
  <c r="I61" i="4" s="1"/>
  <c r="C62" i="4"/>
  <c r="E62" i="4" s="1"/>
  <c r="C63" i="4"/>
  <c r="E63" i="4" s="1"/>
  <c r="C64" i="4"/>
  <c r="E64" i="4" s="1"/>
  <c r="C65" i="4"/>
  <c r="E65" i="4" s="1"/>
  <c r="C66" i="4"/>
  <c r="F66" i="4" s="1"/>
  <c r="C67" i="4"/>
  <c r="E67" i="4" s="1"/>
  <c r="C68" i="4"/>
  <c r="F68" i="4" s="1"/>
  <c r="C69" i="4"/>
  <c r="F69" i="4" s="1"/>
  <c r="C70" i="4"/>
  <c r="I70" i="4" s="1"/>
  <c r="C71" i="4"/>
  <c r="E71" i="4" s="1"/>
  <c r="C72" i="4"/>
  <c r="K72" i="4" s="1"/>
  <c r="C73" i="4"/>
  <c r="I73" i="4" s="1"/>
  <c r="C74" i="4"/>
  <c r="E74" i="4" s="1"/>
  <c r="C75" i="4"/>
  <c r="E75" i="4" s="1"/>
  <c r="C76" i="4"/>
  <c r="F76" i="4" s="1"/>
  <c r="C77" i="4"/>
  <c r="E77" i="4" s="1"/>
  <c r="C78" i="4"/>
  <c r="E78" i="4" s="1"/>
  <c r="C79" i="4"/>
  <c r="E79" i="4" s="1"/>
  <c r="F34" i="4"/>
  <c r="F35" i="4"/>
  <c r="F36" i="4"/>
  <c r="F38" i="4"/>
  <c r="F42" i="4"/>
  <c r="F43" i="4"/>
  <c r="F51" i="4"/>
  <c r="F13" i="4" s="1"/>
  <c r="F53" i="4"/>
  <c r="F54" i="4"/>
  <c r="F60" i="4"/>
  <c r="F64" i="4"/>
  <c r="F65" i="4"/>
  <c r="F72" i="4"/>
  <c r="F75" i="4"/>
  <c r="F78" i="4"/>
  <c r="I34" i="4"/>
  <c r="I35" i="4"/>
  <c r="I36" i="4"/>
  <c r="I38" i="4"/>
  <c r="I39" i="4"/>
  <c r="I41" i="4"/>
  <c r="I42" i="4"/>
  <c r="I43" i="4"/>
  <c r="I52" i="4"/>
  <c r="I53" i="4"/>
  <c r="I54" i="4"/>
  <c r="I60" i="4"/>
  <c r="I62" i="4"/>
  <c r="I64" i="4"/>
  <c r="I65" i="4"/>
  <c r="I66" i="4"/>
  <c r="I69" i="4"/>
  <c r="I72" i="4"/>
  <c r="I74" i="4"/>
  <c r="I75" i="4"/>
  <c r="I76" i="4"/>
  <c r="I78" i="4"/>
  <c r="K34" i="4"/>
  <c r="K35" i="4"/>
  <c r="K36" i="4"/>
  <c r="K37" i="4"/>
  <c r="K39" i="4"/>
  <c r="K40" i="4"/>
  <c r="K41" i="4"/>
  <c r="K42" i="4"/>
  <c r="K43" i="4"/>
  <c r="K50" i="4"/>
  <c r="K51" i="4"/>
  <c r="K13" i="4" s="1"/>
  <c r="K52" i="4"/>
  <c r="K53" i="4"/>
  <c r="K54" i="4"/>
  <c r="K55" i="4"/>
  <c r="K60" i="4"/>
  <c r="K61" i="4"/>
  <c r="K62" i="4"/>
  <c r="K64" i="4"/>
  <c r="K65" i="4"/>
  <c r="K67" i="4"/>
  <c r="K68" i="4"/>
  <c r="K69" i="4"/>
  <c r="K71" i="4"/>
  <c r="K74" i="4"/>
  <c r="K75" i="4"/>
  <c r="K76" i="4"/>
  <c r="K78" i="4"/>
  <c r="K79" i="4"/>
  <c r="D3" i="4"/>
  <c r="L7" i="4" s="1"/>
  <c r="E22" i="4"/>
  <c r="E23" i="4"/>
  <c r="E24" i="4"/>
  <c r="E25" i="4"/>
  <c r="E26" i="4"/>
  <c r="E27" i="4"/>
  <c r="F22" i="4"/>
  <c r="F23" i="4"/>
  <c r="F24" i="4"/>
  <c r="F25" i="4"/>
  <c r="F26" i="4"/>
  <c r="F27" i="4"/>
  <c r="I22" i="4"/>
  <c r="I23" i="4"/>
  <c r="I24" i="4"/>
  <c r="I25" i="4"/>
  <c r="I26" i="4"/>
  <c r="I27" i="4"/>
  <c r="J22" i="4"/>
  <c r="J23" i="4"/>
  <c r="J24" i="4"/>
  <c r="J25" i="4"/>
  <c r="J26" i="4"/>
  <c r="J27" i="4"/>
  <c r="J34" i="4"/>
  <c r="J35" i="4"/>
  <c r="J36" i="4"/>
  <c r="J37" i="4"/>
  <c r="J38" i="4"/>
  <c r="J42" i="4"/>
  <c r="J43" i="4"/>
  <c r="K22" i="4"/>
  <c r="K23" i="4"/>
  <c r="K24" i="4"/>
  <c r="K25" i="4"/>
  <c r="K26" i="4"/>
  <c r="K27" i="4"/>
  <c r="L22" i="4"/>
  <c r="L23" i="4"/>
  <c r="L24" i="4"/>
  <c r="L25" i="4"/>
  <c r="L26" i="4"/>
  <c r="L27" i="4"/>
  <c r="L34" i="4"/>
  <c r="L35" i="4"/>
  <c r="L36" i="4"/>
  <c r="L38" i="4"/>
  <c r="L39" i="4"/>
  <c r="L41" i="4"/>
  <c r="L42" i="4"/>
  <c r="L43" i="4"/>
  <c r="B12" i="4"/>
  <c r="J50" i="4"/>
  <c r="L50" i="4"/>
  <c r="J51" i="4"/>
  <c r="J13" i="4" s="1"/>
  <c r="L51" i="4"/>
  <c r="L13" i="4" s="1"/>
  <c r="J18" i="4"/>
  <c r="C22" i="4"/>
  <c r="B67" i="18" s="1"/>
  <c r="C23" i="4"/>
  <c r="B68" i="18" s="1"/>
  <c r="C24" i="4"/>
  <c r="B69" i="18" s="1"/>
  <c r="C25" i="4"/>
  <c r="B70" i="18" s="1"/>
  <c r="C26" i="4"/>
  <c r="B71" i="18" s="1"/>
  <c r="C27" i="4"/>
  <c r="B72" i="18" s="1"/>
  <c r="J30" i="4"/>
  <c r="J46" i="4" s="1"/>
  <c r="B34" i="4"/>
  <c r="B35" i="4"/>
  <c r="B36" i="4"/>
  <c r="B37" i="4"/>
  <c r="B38" i="4"/>
  <c r="B39" i="4"/>
  <c r="B40" i="4"/>
  <c r="B41" i="4"/>
  <c r="B42" i="4"/>
  <c r="B43" i="4"/>
  <c r="J52" i="4"/>
  <c r="J53" i="4"/>
  <c r="J54" i="4"/>
  <c r="J55" i="4"/>
  <c r="J59" i="4"/>
  <c r="J60" i="4"/>
  <c r="J61" i="4"/>
  <c r="J62" i="4"/>
  <c r="J63" i="4"/>
  <c r="J64" i="4"/>
  <c r="J65" i="4"/>
  <c r="J66" i="4"/>
  <c r="J67" i="4"/>
  <c r="J68" i="4"/>
  <c r="J71" i="4"/>
  <c r="J72" i="4"/>
  <c r="J74" i="4"/>
  <c r="J75" i="4"/>
  <c r="J76" i="4"/>
  <c r="J78" i="4"/>
  <c r="J79" i="4"/>
  <c r="L52" i="4"/>
  <c r="L53" i="4"/>
  <c r="L54" i="4"/>
  <c r="L55" i="4"/>
  <c r="L57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4" i="4"/>
  <c r="L75" i="4"/>
  <c r="L76" i="4"/>
  <c r="L78" i="4"/>
  <c r="L7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R72" i="6"/>
  <c r="T72" i="6"/>
  <c r="Y72" i="6"/>
  <c r="V72" i="6"/>
  <c r="Z72" i="6"/>
  <c r="W72" i="6"/>
  <c r="N72" i="6"/>
  <c r="K72" i="6"/>
  <c r="U72" i="6"/>
  <c r="D72" i="6"/>
  <c r="L72" i="6"/>
  <c r="Q72" i="6"/>
  <c r="M72" i="6"/>
  <c r="O72" i="6"/>
  <c r="J72" i="6"/>
  <c r="S72" i="6"/>
  <c r="E127" i="6"/>
  <c r="E110" i="6"/>
  <c r="F110" i="6" l="1"/>
  <c r="C111" i="6" s="1"/>
  <c r="D111" i="6" s="1"/>
  <c r="V109" i="6"/>
  <c r="Q109" i="6"/>
  <c r="K109" i="6"/>
  <c r="S109" i="6"/>
  <c r="T109" i="6"/>
  <c r="R109" i="6"/>
  <c r="L109" i="6"/>
  <c r="J109" i="6"/>
  <c r="U109" i="6"/>
  <c r="P109" i="6"/>
  <c r="Y109" i="6"/>
  <c r="X109" i="6"/>
  <c r="Z109" i="6"/>
  <c r="N109" i="6"/>
  <c r="W109" i="6"/>
  <c r="O109" i="6"/>
  <c r="M109" i="6"/>
  <c r="E72" i="6"/>
  <c r="F72" i="6"/>
  <c r="G72" i="6"/>
  <c r="F169" i="6" s="1"/>
  <c r="C170" i="6" s="1"/>
  <c r="D170" i="6" s="1"/>
  <c r="E70" i="4"/>
  <c r="E52" i="4"/>
  <c r="D52" i="4" s="1"/>
  <c r="L47" i="4"/>
  <c r="L31" i="4"/>
  <c r="I31" i="4"/>
  <c r="F59" i="4"/>
  <c r="D59" i="4" s="1"/>
  <c r="E47" i="4"/>
  <c r="K59" i="4"/>
  <c r="F58" i="4"/>
  <c r="I47" i="4"/>
  <c r="K57" i="4"/>
  <c r="L40" i="4"/>
  <c r="I59" i="4"/>
  <c r="E66" i="4"/>
  <c r="D66" i="4" s="1"/>
  <c r="I58" i="4"/>
  <c r="E76" i="4"/>
  <c r="D76" i="4" s="1"/>
  <c r="K70" i="4"/>
  <c r="I57" i="4"/>
  <c r="D78" i="4"/>
  <c r="I40" i="4"/>
  <c r="F41" i="4"/>
  <c r="D41" i="4" s="1"/>
  <c r="J57" i="4"/>
  <c r="F19" i="4"/>
  <c r="F71" i="4"/>
  <c r="D71" i="4" s="1"/>
  <c r="F40" i="4"/>
  <c r="D40" i="4" s="1"/>
  <c r="J58" i="4"/>
  <c r="K19" i="4"/>
  <c r="J70" i="4"/>
  <c r="L58" i="4"/>
  <c r="J69" i="4"/>
  <c r="J41" i="4"/>
  <c r="K66" i="4"/>
  <c r="I71" i="4"/>
  <c r="I50" i="4"/>
  <c r="I12" i="4" s="1"/>
  <c r="F70" i="4"/>
  <c r="F39" i="4"/>
  <c r="D39" i="4" s="1"/>
  <c r="E72" i="4"/>
  <c r="D72" i="4" s="1"/>
  <c r="J40" i="4"/>
  <c r="D60" i="4"/>
  <c r="J7" i="4"/>
  <c r="J19" i="4" s="1"/>
  <c r="J31" i="4" s="1"/>
  <c r="J47" i="4" s="1"/>
  <c r="K56" i="4"/>
  <c r="K47" i="4"/>
  <c r="L19" i="4"/>
  <c r="I7" i="4"/>
  <c r="E38" i="4"/>
  <c r="D38" i="4" s="1"/>
  <c r="F7" i="4"/>
  <c r="I63" i="4"/>
  <c r="F47" i="4"/>
  <c r="K31" i="4"/>
  <c r="I19" i="4"/>
  <c r="E7" i="4"/>
  <c r="E37" i="4"/>
  <c r="L77" i="4"/>
  <c r="I77" i="4"/>
  <c r="D47" i="4"/>
  <c r="F31" i="4"/>
  <c r="E19" i="4"/>
  <c r="L73" i="4"/>
  <c r="J73" i="4"/>
  <c r="E31" i="4"/>
  <c r="D19" i="4"/>
  <c r="L37" i="4"/>
  <c r="I37" i="4"/>
  <c r="F63" i="4"/>
  <c r="D63" i="4" s="1"/>
  <c r="D31" i="4"/>
  <c r="K77" i="4"/>
  <c r="K63" i="4"/>
  <c r="J77" i="4"/>
  <c r="I56" i="4"/>
  <c r="L56" i="4"/>
  <c r="J56" i="4"/>
  <c r="E58" i="4"/>
  <c r="F77" i="4"/>
  <c r="D77" i="4" s="1"/>
  <c r="K73" i="4"/>
  <c r="I68" i="4"/>
  <c r="I51" i="4"/>
  <c r="I13" i="4" s="1"/>
  <c r="D54" i="4"/>
  <c r="D43" i="4"/>
  <c r="D64" i="4"/>
  <c r="D25" i="4"/>
  <c r="D22" i="4"/>
  <c r="D24" i="4"/>
  <c r="J21" i="4"/>
  <c r="J10" i="4" s="1"/>
  <c r="E21" i="4"/>
  <c r="E10" i="4" s="1"/>
  <c r="F21" i="4"/>
  <c r="F10" i="4" s="1"/>
  <c r="D36" i="4"/>
  <c r="D35" i="4"/>
  <c r="D75" i="4"/>
  <c r="D42" i="4"/>
  <c r="L12" i="4"/>
  <c r="K33" i="4"/>
  <c r="K11" i="4" s="1"/>
  <c r="D65" i="4"/>
  <c r="K12" i="4"/>
  <c r="K21" i="4"/>
  <c r="K10" i="4" s="1"/>
  <c r="I21" i="4"/>
  <c r="I10" i="4" s="1"/>
  <c r="D53" i="4"/>
  <c r="D23" i="4"/>
  <c r="D27" i="4"/>
  <c r="L21" i="4"/>
  <c r="L10" i="4" s="1"/>
  <c r="D26" i="4"/>
  <c r="F127" i="6"/>
  <c r="D51" i="4"/>
  <c r="E13" i="4"/>
  <c r="E12" i="4"/>
  <c r="D34" i="4"/>
  <c r="K7" i="4"/>
  <c r="F79" i="4"/>
  <c r="D79" i="4" s="1"/>
  <c r="F67" i="4"/>
  <c r="D67" i="4" s="1"/>
  <c r="F55" i="4"/>
  <c r="D55" i="4" s="1"/>
  <c r="B93" i="18"/>
  <c r="B106" i="18"/>
  <c r="B80" i="18"/>
  <c r="J12" i="4"/>
  <c r="E69" i="4"/>
  <c r="D69" i="4" s="1"/>
  <c r="E57" i="4"/>
  <c r="D57" i="4" s="1"/>
  <c r="B85" i="18"/>
  <c r="B111" i="18"/>
  <c r="B98" i="18"/>
  <c r="D7" i="4"/>
  <c r="I79" i="4"/>
  <c r="I67" i="4"/>
  <c r="I55" i="4"/>
  <c r="F74" i="4"/>
  <c r="D74" i="4" s="1"/>
  <c r="F62" i="4"/>
  <c r="D62" i="4" s="1"/>
  <c r="F50" i="4"/>
  <c r="D50" i="4" s="1"/>
  <c r="E68" i="4"/>
  <c r="D68" i="4" s="1"/>
  <c r="E56" i="4"/>
  <c r="D56" i="4" s="1"/>
  <c r="F73" i="4"/>
  <c r="F61" i="4"/>
  <c r="B84" i="18"/>
  <c r="B97" i="18"/>
  <c r="B110" i="18"/>
  <c r="E73" i="4"/>
  <c r="E61" i="4"/>
  <c r="B94" i="18"/>
  <c r="B107" i="18"/>
  <c r="B81" i="18"/>
  <c r="B83" i="18"/>
  <c r="B96" i="18"/>
  <c r="B109" i="18"/>
  <c r="L126" i="6"/>
  <c r="X126" i="6"/>
  <c r="M126" i="6"/>
  <c r="Y126" i="6"/>
  <c r="R126" i="6"/>
  <c r="V126" i="6"/>
  <c r="N126" i="6"/>
  <c r="Z126" i="6"/>
  <c r="O126" i="6"/>
  <c r="P126" i="6"/>
  <c r="T126" i="6"/>
  <c r="Q126" i="6"/>
  <c r="S126" i="6"/>
  <c r="J126" i="6"/>
  <c r="U126" i="6"/>
  <c r="K126" i="6"/>
  <c r="W126" i="6"/>
  <c r="B82" i="18"/>
  <c r="B108" i="18"/>
  <c r="B95" i="18"/>
  <c r="E170" i="6"/>
  <c r="H110" i="6" l="1"/>
  <c r="D70" i="4"/>
  <c r="F170" i="6"/>
  <c r="H170" i="6" s="1"/>
  <c r="J170" i="6" s="1"/>
  <c r="H169" i="6"/>
  <c r="D58" i="4"/>
  <c r="J33" i="4"/>
  <c r="J11" i="4" s="1"/>
  <c r="J9" i="4" s="1"/>
  <c r="J16" i="4" s="1"/>
  <c r="L33" i="4"/>
  <c r="L11" i="4" s="1"/>
  <c r="L9" i="4" s="1"/>
  <c r="L16" i="4" s="1"/>
  <c r="J49" i="4"/>
  <c r="F33" i="4"/>
  <c r="F11" i="4" s="1"/>
  <c r="F9" i="4" s="1"/>
  <c r="F16" i="4" s="1"/>
  <c r="E33" i="4"/>
  <c r="K49" i="4"/>
  <c r="K1" i="4" s="1"/>
  <c r="L49" i="4"/>
  <c r="I33" i="4"/>
  <c r="I11" i="4" s="1"/>
  <c r="I9" i="4" s="1"/>
  <c r="I16" i="4" s="1"/>
  <c r="D37" i="4"/>
  <c r="D21" i="4"/>
  <c r="G25" i="4" s="1"/>
  <c r="D73" i="4"/>
  <c r="I49" i="4"/>
  <c r="K9" i="4"/>
  <c r="K16" i="4" s="1"/>
  <c r="D12" i="4"/>
  <c r="D10" i="4"/>
  <c r="E49" i="4"/>
  <c r="D13" i="4"/>
  <c r="F49" i="4"/>
  <c r="F12" i="4"/>
  <c r="C128" i="6"/>
  <c r="D128" i="6" s="1"/>
  <c r="H127" i="6"/>
  <c r="D61" i="4"/>
  <c r="E111" i="6"/>
  <c r="E128" i="6"/>
  <c r="X169" i="6" l="1"/>
  <c r="J169" i="6"/>
  <c r="F111" i="6"/>
  <c r="C112" i="6" s="1"/>
  <c r="D112" i="6" s="1"/>
  <c r="V110" i="6"/>
  <c r="M110" i="6"/>
  <c r="X110" i="6"/>
  <c r="Q110" i="6"/>
  <c r="Z110" i="6"/>
  <c r="J110" i="6"/>
  <c r="S110" i="6"/>
  <c r="Y110" i="6"/>
  <c r="P110" i="6"/>
  <c r="W110" i="6"/>
  <c r="R110" i="6"/>
  <c r="K110" i="6"/>
  <c r="T110" i="6"/>
  <c r="O110" i="6"/>
  <c r="L110" i="6"/>
  <c r="U110" i="6"/>
  <c r="N110" i="6"/>
  <c r="F128" i="6"/>
  <c r="H128" i="6" s="1"/>
  <c r="J128" i="6" s="1"/>
  <c r="C171" i="6"/>
  <c r="D171" i="6" s="1"/>
  <c r="Q169" i="6"/>
  <c r="U169" i="6"/>
  <c r="Z169" i="6"/>
  <c r="O169" i="6"/>
  <c r="R169" i="6"/>
  <c r="T169" i="6"/>
  <c r="M169" i="6"/>
  <c r="W169" i="6"/>
  <c r="P169" i="6"/>
  <c r="K169" i="6"/>
  <c r="Y169" i="6"/>
  <c r="N169" i="6"/>
  <c r="S169" i="6"/>
  <c r="L169" i="6"/>
  <c r="V169" i="6"/>
  <c r="D33" i="4"/>
  <c r="G34" i="4" s="1"/>
  <c r="E11" i="4"/>
  <c r="D11" i="4" s="1"/>
  <c r="F1" i="4"/>
  <c r="I1" i="4"/>
  <c r="G26" i="4"/>
  <c r="G24" i="4"/>
  <c r="G27" i="4"/>
  <c r="G22" i="4"/>
  <c r="G23" i="4"/>
  <c r="D49" i="4"/>
  <c r="G53" i="4" s="1"/>
  <c r="T170" i="6"/>
  <c r="U170" i="6"/>
  <c r="V170" i="6"/>
  <c r="K170" i="6"/>
  <c r="X170" i="6"/>
  <c r="Y170" i="6"/>
  <c r="Z170" i="6"/>
  <c r="W170" i="6"/>
  <c r="M170" i="6"/>
  <c r="N170" i="6"/>
  <c r="O170" i="6"/>
  <c r="P170" i="6"/>
  <c r="S170" i="6"/>
  <c r="L170" i="6"/>
  <c r="R170" i="6"/>
  <c r="Q170" i="6"/>
  <c r="T127" i="6"/>
  <c r="U127" i="6"/>
  <c r="J127" i="6"/>
  <c r="V127" i="6"/>
  <c r="W127" i="6"/>
  <c r="M127" i="6"/>
  <c r="N127" i="6"/>
  <c r="K127" i="6"/>
  <c r="X127" i="6"/>
  <c r="Y127" i="6"/>
  <c r="Z127" i="6"/>
  <c r="O127" i="6"/>
  <c r="Q127" i="6"/>
  <c r="S127" i="6"/>
  <c r="L127" i="6"/>
  <c r="P127" i="6"/>
  <c r="R127" i="6"/>
  <c r="E1" i="4"/>
  <c r="E171" i="6"/>
  <c r="H111" i="6" l="1"/>
  <c r="J111" i="6" s="1"/>
  <c r="F171" i="6"/>
  <c r="H171" i="6" s="1"/>
  <c r="G40" i="4"/>
  <c r="G42" i="4"/>
  <c r="G41" i="4"/>
  <c r="E9" i="4"/>
  <c r="D9" i="4" s="1"/>
  <c r="M9" i="4" s="1"/>
  <c r="N9" i="4" s="1"/>
  <c r="G36" i="4"/>
  <c r="G43" i="4"/>
  <c r="G39" i="4"/>
  <c r="G35" i="4"/>
  <c r="G38" i="4"/>
  <c r="G37" i="4"/>
  <c r="C1" i="4"/>
  <c r="G67" i="4"/>
  <c r="G74" i="4"/>
  <c r="G62" i="4"/>
  <c r="G57" i="4"/>
  <c r="G69" i="4"/>
  <c r="G59" i="4"/>
  <c r="G55" i="4"/>
  <c r="G77" i="4"/>
  <c r="G79" i="4"/>
  <c r="G63" i="4"/>
  <c r="G71" i="4"/>
  <c r="G52" i="4"/>
  <c r="G75" i="4"/>
  <c r="G70" i="4"/>
  <c r="G66" i="4"/>
  <c r="G60" i="4"/>
  <c r="G54" i="4"/>
  <c r="G78" i="4"/>
  <c r="G50" i="4"/>
  <c r="G72" i="4"/>
  <c r="G58" i="4"/>
  <c r="G56" i="4"/>
  <c r="G76" i="4"/>
  <c r="G64" i="4"/>
  <c r="G65" i="4"/>
  <c r="G73" i="4"/>
  <c r="G51" i="4"/>
  <c r="G68" i="4"/>
  <c r="G61" i="4"/>
  <c r="C129" i="6"/>
  <c r="D129" i="6" s="1"/>
  <c r="E112" i="6"/>
  <c r="E129" i="6"/>
  <c r="F112" i="6" l="1"/>
  <c r="C113" i="6" s="1"/>
  <c r="D113" i="6" s="1"/>
  <c r="P111" i="6"/>
  <c r="T111" i="6"/>
  <c r="R111" i="6"/>
  <c r="S111" i="6"/>
  <c r="Q111" i="6"/>
  <c r="N111" i="6"/>
  <c r="U111" i="6"/>
  <c r="O111" i="6"/>
  <c r="Y111" i="6"/>
  <c r="V111" i="6"/>
  <c r="L111" i="6"/>
  <c r="Z111" i="6"/>
  <c r="M111" i="6"/>
  <c r="W111" i="6"/>
  <c r="K111" i="6"/>
  <c r="X111" i="6"/>
  <c r="C172" i="6"/>
  <c r="D172" i="6" s="1"/>
  <c r="E16" i="4"/>
  <c r="G13" i="4"/>
  <c r="G10" i="4"/>
  <c r="G11" i="4"/>
  <c r="D16" i="4"/>
  <c r="G16" i="4" s="1"/>
  <c r="G15" i="4"/>
  <c r="G12" i="4"/>
  <c r="F129" i="6"/>
  <c r="T128" i="6"/>
  <c r="U128" i="6"/>
  <c r="V128" i="6"/>
  <c r="K128" i="6"/>
  <c r="W128" i="6"/>
  <c r="X128" i="6"/>
  <c r="Y128" i="6"/>
  <c r="N128" i="6"/>
  <c r="S128" i="6"/>
  <c r="M128" i="6"/>
  <c r="R128" i="6"/>
  <c r="L128" i="6"/>
  <c r="Z128" i="6"/>
  <c r="O128" i="6"/>
  <c r="P128" i="6"/>
  <c r="Q128" i="6"/>
  <c r="T171" i="6"/>
  <c r="J171" i="6"/>
  <c r="V171" i="6"/>
  <c r="W171" i="6"/>
  <c r="X171" i="6"/>
  <c r="Y171" i="6"/>
  <c r="O171" i="6"/>
  <c r="P171" i="6"/>
  <c r="U171" i="6"/>
  <c r="K171" i="6"/>
  <c r="L171" i="6"/>
  <c r="M171" i="6"/>
  <c r="Z171" i="6"/>
  <c r="R171" i="6"/>
  <c r="N171" i="6"/>
  <c r="S171" i="6"/>
  <c r="Q171" i="6"/>
  <c r="E172" i="6"/>
  <c r="H112" i="6" l="1"/>
  <c r="F172" i="6"/>
  <c r="H172" i="6" s="1"/>
  <c r="H129" i="6"/>
  <c r="C130" i="6"/>
  <c r="D130" i="6" s="1"/>
  <c r="E113" i="6"/>
  <c r="E130" i="6"/>
  <c r="F113" i="6" l="1"/>
  <c r="C114" i="6" s="1"/>
  <c r="D114" i="6" s="1"/>
  <c r="X112" i="6"/>
  <c r="N112" i="6"/>
  <c r="W112" i="6"/>
  <c r="J112" i="6"/>
  <c r="T112" i="6"/>
  <c r="K112" i="6"/>
  <c r="M112" i="6"/>
  <c r="Z112" i="6"/>
  <c r="O112" i="6"/>
  <c r="V112" i="6"/>
  <c r="L112" i="6"/>
  <c r="R112" i="6"/>
  <c r="U112" i="6"/>
  <c r="Q112" i="6"/>
  <c r="Y112" i="6"/>
  <c r="P112" i="6"/>
  <c r="S112" i="6"/>
  <c r="C173" i="6"/>
  <c r="D173" i="6" s="1"/>
  <c r="F130" i="6"/>
  <c r="T129" i="6"/>
  <c r="U129" i="6"/>
  <c r="J129" i="6"/>
  <c r="V129" i="6"/>
  <c r="K129" i="6"/>
  <c r="X129" i="6"/>
  <c r="N129" i="6"/>
  <c r="Z129" i="6"/>
  <c r="W129" i="6"/>
  <c r="L129" i="6"/>
  <c r="Y129" i="6"/>
  <c r="S129" i="6"/>
  <c r="M129" i="6"/>
  <c r="O129" i="6"/>
  <c r="P129" i="6"/>
  <c r="Q129" i="6"/>
  <c r="R129" i="6"/>
  <c r="T172" i="6"/>
  <c r="J172" i="6"/>
  <c r="V172" i="6"/>
  <c r="W172" i="6"/>
  <c r="X172" i="6"/>
  <c r="M172" i="6"/>
  <c r="Z172" i="6"/>
  <c r="U172" i="6"/>
  <c r="K172" i="6"/>
  <c r="L172" i="6"/>
  <c r="Y172" i="6"/>
  <c r="O172" i="6"/>
  <c r="R172" i="6"/>
  <c r="S172" i="6"/>
  <c r="N172" i="6"/>
  <c r="P172" i="6"/>
  <c r="Q172" i="6"/>
  <c r="E173" i="6"/>
  <c r="E114" i="6"/>
  <c r="H113" i="6" l="1"/>
  <c r="J113" i="6" s="1"/>
  <c r="F114" i="6"/>
  <c r="C115" i="6" s="1"/>
  <c r="D115" i="6" s="1"/>
  <c r="E115" i="6" s="1"/>
  <c r="F115" i="6" s="1"/>
  <c r="C116" i="6" s="1"/>
  <c r="D116" i="6" s="1"/>
  <c r="F173" i="6"/>
  <c r="H173" i="6" s="1"/>
  <c r="H130" i="6"/>
  <c r="C131" i="6"/>
  <c r="D131" i="6" s="1"/>
  <c r="E131" i="6"/>
  <c r="X113" i="6" l="1"/>
  <c r="N113" i="6"/>
  <c r="S113" i="6"/>
  <c r="M113" i="6"/>
  <c r="W113" i="6"/>
  <c r="V113" i="6"/>
  <c r="Z113" i="6"/>
  <c r="U113" i="6"/>
  <c r="P113" i="6"/>
  <c r="L113" i="6"/>
  <c r="T113" i="6"/>
  <c r="Q113" i="6"/>
  <c r="R113" i="6"/>
  <c r="O113" i="6"/>
  <c r="Y113" i="6"/>
  <c r="K113" i="6"/>
  <c r="H114" i="6"/>
  <c r="R114" i="6" s="1"/>
  <c r="E116" i="6"/>
  <c r="F116" i="6" s="1"/>
  <c r="C117" i="6" s="1"/>
  <c r="D117" i="6" s="1"/>
  <c r="H115" i="6"/>
  <c r="F131" i="6"/>
  <c r="H131" i="6" s="1"/>
  <c r="M131" i="6" s="1"/>
  <c r="C174" i="6"/>
  <c r="D174" i="6" s="1"/>
  <c r="T130" i="6"/>
  <c r="U130" i="6"/>
  <c r="J130" i="6"/>
  <c r="V130" i="6"/>
  <c r="K130" i="6"/>
  <c r="W130" i="6"/>
  <c r="L130" i="6"/>
  <c r="X130" i="6"/>
  <c r="M130" i="6"/>
  <c r="Y130" i="6"/>
  <c r="N130" i="6"/>
  <c r="Z130" i="6"/>
  <c r="O130" i="6"/>
  <c r="P130" i="6"/>
  <c r="Q130" i="6"/>
  <c r="R130" i="6"/>
  <c r="S130" i="6"/>
  <c r="T173" i="6"/>
  <c r="U173" i="6"/>
  <c r="J173" i="6"/>
  <c r="V173" i="6"/>
  <c r="W173" i="6"/>
  <c r="L173" i="6"/>
  <c r="Y173" i="6"/>
  <c r="O173" i="6"/>
  <c r="K173" i="6"/>
  <c r="X173" i="6"/>
  <c r="M173" i="6"/>
  <c r="Z173" i="6"/>
  <c r="N173" i="6"/>
  <c r="P173" i="6"/>
  <c r="Q173" i="6"/>
  <c r="R173" i="6"/>
  <c r="S173" i="6"/>
  <c r="E174" i="6"/>
  <c r="S114" i="6" l="1"/>
  <c r="V114" i="6"/>
  <c r="O114" i="6"/>
  <c r="Z114" i="6"/>
  <c r="T114" i="6"/>
  <c r="U114" i="6"/>
  <c r="P114" i="6"/>
  <c r="K114" i="6"/>
  <c r="Y114" i="6"/>
  <c r="X114" i="6"/>
  <c r="M114" i="6"/>
  <c r="J114" i="6"/>
  <c r="Q114" i="6"/>
  <c r="W114" i="6"/>
  <c r="L114" i="6"/>
  <c r="N114" i="6"/>
  <c r="J115" i="6"/>
  <c r="M115" i="6"/>
  <c r="P115" i="6"/>
  <c r="Z115" i="6"/>
  <c r="L115" i="6"/>
  <c r="Y115" i="6"/>
  <c r="R115" i="6"/>
  <c r="K115" i="6"/>
  <c r="W115" i="6"/>
  <c r="U115" i="6"/>
  <c r="N115" i="6"/>
  <c r="O115" i="6"/>
  <c r="X115" i="6"/>
  <c r="S115" i="6"/>
  <c r="T115" i="6"/>
  <c r="Q115" i="6"/>
  <c r="V115" i="6"/>
  <c r="E117" i="6"/>
  <c r="F117" i="6" s="1"/>
  <c r="C118" i="6" s="1"/>
  <c r="D118" i="6" s="1"/>
  <c r="H116" i="6"/>
  <c r="C132" i="6"/>
  <c r="D132" i="6" s="1"/>
  <c r="F174" i="6"/>
  <c r="C175" i="6" s="1"/>
  <c r="D175" i="6" s="1"/>
  <c r="J131" i="6"/>
  <c r="V131" i="6"/>
  <c r="K131" i="6"/>
  <c r="W131" i="6"/>
  <c r="L131" i="6"/>
  <c r="X131" i="6"/>
  <c r="Y131" i="6"/>
  <c r="N131" i="6"/>
  <c r="Z131" i="6"/>
  <c r="O131" i="6"/>
  <c r="P131" i="6"/>
  <c r="Q131" i="6"/>
  <c r="R131" i="6"/>
  <c r="S131" i="6"/>
  <c r="T131" i="6"/>
  <c r="U131" i="6"/>
  <c r="E132" i="6"/>
  <c r="E175" i="6"/>
  <c r="J116" i="6" l="1"/>
  <c r="Y116" i="6"/>
  <c r="U116" i="6"/>
  <c r="O116" i="6"/>
  <c r="R116" i="6"/>
  <c r="Z116" i="6"/>
  <c r="Q116" i="6"/>
  <c r="L116" i="6"/>
  <c r="K116" i="6"/>
  <c r="W116" i="6"/>
  <c r="V116" i="6"/>
  <c r="X116" i="6"/>
  <c r="S116" i="6"/>
  <c r="P116" i="6"/>
  <c r="N116" i="6"/>
  <c r="M116" i="6"/>
  <c r="T116" i="6"/>
  <c r="H117" i="6"/>
  <c r="F132" i="6"/>
  <c r="C133" i="6" s="1"/>
  <c r="D133" i="6" s="1"/>
  <c r="H174" i="6"/>
  <c r="M174" i="6" s="1"/>
  <c r="F175" i="6"/>
  <c r="E118" i="6"/>
  <c r="E133" i="6"/>
  <c r="F118" i="6" l="1"/>
  <c r="C119" i="6" s="1"/>
  <c r="D119" i="6" s="1"/>
  <c r="J117" i="6"/>
  <c r="V117" i="6"/>
  <c r="T117" i="6"/>
  <c r="N117" i="6"/>
  <c r="L117" i="6"/>
  <c r="S117" i="6"/>
  <c r="W117" i="6"/>
  <c r="Y117" i="6"/>
  <c r="O117" i="6"/>
  <c r="Z117" i="6"/>
  <c r="R117" i="6"/>
  <c r="Q117" i="6"/>
  <c r="P117" i="6"/>
  <c r="M117" i="6"/>
  <c r="U117" i="6"/>
  <c r="X117" i="6"/>
  <c r="K117" i="6"/>
  <c r="F133" i="6"/>
  <c r="C134" i="6" s="1"/>
  <c r="D134" i="6" s="1"/>
  <c r="H132" i="6"/>
  <c r="L132" i="6" s="1"/>
  <c r="P174" i="6"/>
  <c r="L174" i="6"/>
  <c r="O174" i="6"/>
  <c r="W174" i="6"/>
  <c r="N174" i="6"/>
  <c r="V174" i="6"/>
  <c r="X174" i="6"/>
  <c r="J174" i="6"/>
  <c r="K174" i="6"/>
  <c r="U174" i="6"/>
  <c r="Q174" i="6"/>
  <c r="R174" i="6"/>
  <c r="T174" i="6"/>
  <c r="S174" i="6"/>
  <c r="Z174" i="6"/>
  <c r="Y174" i="6"/>
  <c r="H175" i="6"/>
  <c r="C176" i="6"/>
  <c r="D176" i="6" s="1"/>
  <c r="E134" i="6"/>
  <c r="E176" i="6"/>
  <c r="H118" i="6" l="1"/>
  <c r="K132" i="6"/>
  <c r="Y132" i="6"/>
  <c r="W132" i="6"/>
  <c r="P132" i="6"/>
  <c r="F134" i="6"/>
  <c r="H134" i="6" s="1"/>
  <c r="P134" i="6" s="1"/>
  <c r="U132" i="6"/>
  <c r="S132" i="6"/>
  <c r="J132" i="6"/>
  <c r="Z132" i="6"/>
  <c r="X132" i="6"/>
  <c r="T132" i="6"/>
  <c r="O132" i="6"/>
  <c r="R132" i="6"/>
  <c r="M132" i="6"/>
  <c r="N132" i="6"/>
  <c r="Q132" i="6"/>
  <c r="H133" i="6"/>
  <c r="M133" i="6" s="1"/>
  <c r="V132" i="6"/>
  <c r="F176" i="6"/>
  <c r="T175" i="6"/>
  <c r="U175" i="6"/>
  <c r="J175" i="6"/>
  <c r="K175" i="6"/>
  <c r="L175" i="6"/>
  <c r="M175" i="6"/>
  <c r="Z175" i="6"/>
  <c r="P175" i="6"/>
  <c r="Q175" i="6"/>
  <c r="W175" i="6"/>
  <c r="O175" i="6"/>
  <c r="R175" i="6"/>
  <c r="V175" i="6"/>
  <c r="X175" i="6"/>
  <c r="N175" i="6"/>
  <c r="Y175" i="6"/>
  <c r="S175" i="6"/>
  <c r="E119" i="6"/>
  <c r="F119" i="6" l="1"/>
  <c r="C120" i="6" s="1"/>
  <c r="D120" i="6" s="1"/>
  <c r="K118" i="6"/>
  <c r="U118" i="6"/>
  <c r="J118" i="6"/>
  <c r="S118" i="6"/>
  <c r="T118" i="6"/>
  <c r="N118" i="6"/>
  <c r="W118" i="6"/>
  <c r="P118" i="6"/>
  <c r="Q118" i="6"/>
  <c r="Y118" i="6"/>
  <c r="Z118" i="6"/>
  <c r="M118" i="6"/>
  <c r="V118" i="6"/>
  <c r="R118" i="6"/>
  <c r="O118" i="6"/>
  <c r="X118" i="6"/>
  <c r="L118" i="6"/>
  <c r="M134" i="6"/>
  <c r="T134" i="6"/>
  <c r="S134" i="6"/>
  <c r="Z134" i="6"/>
  <c r="X134" i="6"/>
  <c r="W134" i="6"/>
  <c r="J134" i="6"/>
  <c r="N134" i="6"/>
  <c r="Q134" i="6"/>
  <c r="V134" i="6"/>
  <c r="J133" i="6"/>
  <c r="R133" i="6"/>
  <c r="L133" i="6"/>
  <c r="X133" i="6"/>
  <c r="V133" i="6"/>
  <c r="Q133" i="6"/>
  <c r="U133" i="6"/>
  <c r="K133" i="6"/>
  <c r="Z133" i="6"/>
  <c r="T133" i="6"/>
  <c r="Y134" i="6"/>
  <c r="U134" i="6"/>
  <c r="W133" i="6"/>
  <c r="L134" i="6"/>
  <c r="R134" i="6"/>
  <c r="C135" i="6"/>
  <c r="D135" i="6" s="1"/>
  <c r="N133" i="6"/>
  <c r="O133" i="6"/>
  <c r="P133" i="6"/>
  <c r="O134" i="6"/>
  <c r="K134" i="6"/>
  <c r="Y133" i="6"/>
  <c r="S133" i="6"/>
  <c r="H176" i="6"/>
  <c r="C177" i="6"/>
  <c r="D177" i="6" s="1"/>
  <c r="E135" i="6"/>
  <c r="E177" i="6"/>
  <c r="E120" i="6" l="1"/>
  <c r="F120" i="6" s="1"/>
  <c r="C121" i="6" s="1"/>
  <c r="D121" i="6" s="1"/>
  <c r="H119" i="6"/>
  <c r="F135" i="6"/>
  <c r="H135" i="6" s="1"/>
  <c r="F177" i="6"/>
  <c r="T176" i="6"/>
  <c r="J176" i="6"/>
  <c r="V176" i="6"/>
  <c r="K176" i="6"/>
  <c r="L176" i="6"/>
  <c r="X176" i="6"/>
  <c r="Y176" i="6"/>
  <c r="Q176" i="6"/>
  <c r="U176" i="6"/>
  <c r="W176" i="6"/>
  <c r="M176" i="6"/>
  <c r="N176" i="6"/>
  <c r="O176" i="6"/>
  <c r="P176" i="6"/>
  <c r="R176" i="6"/>
  <c r="Z176" i="6"/>
  <c r="S176" i="6"/>
  <c r="N119" i="6" l="1"/>
  <c r="K119" i="6"/>
  <c r="R119" i="6"/>
  <c r="M119" i="6"/>
  <c r="V119" i="6"/>
  <c r="L119" i="6"/>
  <c r="Y119" i="6"/>
  <c r="P119" i="6"/>
  <c r="Q119" i="6"/>
  <c r="J119" i="6"/>
  <c r="U119" i="6"/>
  <c r="O119" i="6"/>
  <c r="Z119" i="6"/>
  <c r="T119" i="6"/>
  <c r="S119" i="6"/>
  <c r="X119" i="6"/>
  <c r="W119" i="6"/>
  <c r="E121" i="6"/>
  <c r="F121" i="6" s="1"/>
  <c r="C122" i="6" s="1"/>
  <c r="D122" i="6" s="1"/>
  <c r="H120" i="6"/>
  <c r="C136" i="6"/>
  <c r="D136" i="6" s="1"/>
  <c r="U135" i="6"/>
  <c r="J135" i="6"/>
  <c r="N135" i="6"/>
  <c r="V135" i="6"/>
  <c r="Z135" i="6"/>
  <c r="K135" i="6"/>
  <c r="O135" i="6"/>
  <c r="W135" i="6"/>
  <c r="P135" i="6"/>
  <c r="Y135" i="6"/>
  <c r="R135" i="6"/>
  <c r="L135" i="6"/>
  <c r="Q135" i="6"/>
  <c r="S135" i="6"/>
  <c r="X135" i="6"/>
  <c r="T135" i="6"/>
  <c r="M135" i="6"/>
  <c r="H177" i="6"/>
  <c r="C178" i="6"/>
  <c r="D178" i="6" s="1"/>
  <c r="E136" i="6"/>
  <c r="E178" i="6"/>
  <c r="M120" i="6" l="1"/>
  <c r="Q120" i="6"/>
  <c r="X120" i="6"/>
  <c r="O120" i="6"/>
  <c r="W120" i="6"/>
  <c r="L120" i="6"/>
  <c r="J120" i="6"/>
  <c r="V120" i="6"/>
  <c r="Y120" i="6"/>
  <c r="N120" i="6"/>
  <c r="U120" i="6"/>
  <c r="P120" i="6"/>
  <c r="T120" i="6"/>
  <c r="R120" i="6"/>
  <c r="Z120" i="6"/>
  <c r="K120" i="6"/>
  <c r="S120" i="6"/>
  <c r="E122" i="6"/>
  <c r="F122" i="6" s="1"/>
  <c r="C123" i="6" s="1"/>
  <c r="D123" i="6" s="1"/>
  <c r="H121" i="6"/>
  <c r="F136" i="6"/>
  <c r="H136" i="6" s="1"/>
  <c r="F178" i="6"/>
  <c r="T177" i="6"/>
  <c r="U177" i="6"/>
  <c r="J177" i="6"/>
  <c r="V177" i="6"/>
  <c r="W177" i="6"/>
  <c r="L177" i="6"/>
  <c r="X177" i="6"/>
  <c r="Y177" i="6"/>
  <c r="O177" i="6"/>
  <c r="S177" i="6"/>
  <c r="K177" i="6"/>
  <c r="M177" i="6"/>
  <c r="N177" i="6"/>
  <c r="Z177" i="6"/>
  <c r="P177" i="6"/>
  <c r="Q177" i="6"/>
  <c r="R177" i="6"/>
  <c r="E123" i="6" l="1"/>
  <c r="F123" i="6" s="1"/>
  <c r="H122" i="6"/>
  <c r="Z121" i="6"/>
  <c r="U121" i="6"/>
  <c r="P121" i="6"/>
  <c r="J121" i="6"/>
  <c r="S121" i="6"/>
  <c r="Y121" i="6"/>
  <c r="L121" i="6"/>
  <c r="K121" i="6"/>
  <c r="W121" i="6"/>
  <c r="Q121" i="6"/>
  <c r="N121" i="6"/>
  <c r="X121" i="6"/>
  <c r="M121" i="6"/>
  <c r="V121" i="6"/>
  <c r="T121" i="6"/>
  <c r="O121" i="6"/>
  <c r="R121" i="6"/>
  <c r="C137" i="6"/>
  <c r="D137" i="6" s="1"/>
  <c r="K136" i="6"/>
  <c r="O136" i="6"/>
  <c r="W136" i="6"/>
  <c r="P136" i="6"/>
  <c r="R136" i="6"/>
  <c r="J136" i="6"/>
  <c r="N136" i="6"/>
  <c r="Z136" i="6"/>
  <c r="L136" i="6"/>
  <c r="Q136" i="6"/>
  <c r="Y136" i="6"/>
  <c r="X136" i="6"/>
  <c r="V136" i="6"/>
  <c r="T136" i="6"/>
  <c r="M136" i="6"/>
  <c r="S136" i="6"/>
  <c r="U136" i="6"/>
  <c r="H178" i="6"/>
  <c r="C179" i="6"/>
  <c r="D179" i="6" s="1"/>
  <c r="E137" i="6"/>
  <c r="E179" i="6"/>
  <c r="W122" i="6" l="1"/>
  <c r="X122" i="6"/>
  <c r="L122" i="6"/>
  <c r="N122" i="6"/>
  <c r="T122" i="6"/>
  <c r="P122" i="6"/>
  <c r="M122" i="6"/>
  <c r="Y122" i="6"/>
  <c r="O122" i="6"/>
  <c r="S122" i="6"/>
  <c r="Q122" i="6"/>
  <c r="U122" i="6"/>
  <c r="K122" i="6"/>
  <c r="R122" i="6"/>
  <c r="Z122" i="6"/>
  <c r="V122" i="6"/>
  <c r="J122" i="6"/>
  <c r="H123" i="6"/>
  <c r="C124" i="6"/>
  <c r="F137" i="6"/>
  <c r="H137" i="6" s="1"/>
  <c r="F179" i="6"/>
  <c r="T178" i="6"/>
  <c r="U178" i="6"/>
  <c r="J178" i="6"/>
  <c r="K178" i="6"/>
  <c r="W178" i="6"/>
  <c r="M178" i="6"/>
  <c r="Y178" i="6"/>
  <c r="O178" i="6"/>
  <c r="S178" i="6"/>
  <c r="V178" i="6"/>
  <c r="L178" i="6"/>
  <c r="X178" i="6"/>
  <c r="N178" i="6"/>
  <c r="R178" i="6"/>
  <c r="Z178" i="6"/>
  <c r="P178" i="6"/>
  <c r="Q178" i="6"/>
  <c r="O123" i="6" l="1"/>
  <c r="O124" i="6" s="1"/>
  <c r="K123" i="6"/>
  <c r="K124" i="6" s="1"/>
  <c r="Z123" i="6"/>
  <c r="Z124" i="6" s="1"/>
  <c r="P123" i="6"/>
  <c r="P124" i="6" s="1"/>
  <c r="U123" i="6"/>
  <c r="U124" i="6" s="1"/>
  <c r="L123" i="6"/>
  <c r="L124" i="6" s="1"/>
  <c r="T123" i="6"/>
  <c r="T124" i="6" s="1"/>
  <c r="M123" i="6"/>
  <c r="M124" i="6" s="1"/>
  <c r="R123" i="6"/>
  <c r="R124" i="6" s="1"/>
  <c r="S123" i="6"/>
  <c r="S124" i="6" s="1"/>
  <c r="V123" i="6"/>
  <c r="V124" i="6" s="1"/>
  <c r="J123" i="6"/>
  <c r="Y123" i="6"/>
  <c r="Y124" i="6" s="1"/>
  <c r="W123" i="6"/>
  <c r="W124" i="6" s="1"/>
  <c r="X123" i="6"/>
  <c r="X124" i="6" s="1"/>
  <c r="N123" i="6"/>
  <c r="N124" i="6" s="1"/>
  <c r="Q123" i="6"/>
  <c r="Q124" i="6" s="1"/>
  <c r="C138" i="6"/>
  <c r="D138" i="6" s="1"/>
  <c r="J137" i="6"/>
  <c r="L137" i="6"/>
  <c r="Q137" i="6"/>
  <c r="X137" i="6"/>
  <c r="R137" i="6"/>
  <c r="S137" i="6"/>
  <c r="W137" i="6"/>
  <c r="Y137" i="6"/>
  <c r="Z137" i="6"/>
  <c r="O137" i="6"/>
  <c r="P137" i="6"/>
  <c r="M137" i="6"/>
  <c r="T137" i="6"/>
  <c r="V137" i="6"/>
  <c r="K137" i="6"/>
  <c r="N137" i="6"/>
  <c r="U137" i="6"/>
  <c r="H179" i="6"/>
  <c r="C180" i="6"/>
  <c r="D180" i="6" s="1"/>
  <c r="E138" i="6"/>
  <c r="E180" i="6"/>
  <c r="J124" i="6" l="1"/>
  <c r="F138" i="6"/>
  <c r="H138" i="6" s="1"/>
  <c r="F180" i="6"/>
  <c r="T179" i="6"/>
  <c r="U179" i="6"/>
  <c r="J179" i="6"/>
  <c r="V179" i="6"/>
  <c r="K179" i="6"/>
  <c r="L179" i="6"/>
  <c r="X179" i="6"/>
  <c r="Y179" i="6"/>
  <c r="Z179" i="6"/>
  <c r="P179" i="6"/>
  <c r="W179" i="6"/>
  <c r="M179" i="6"/>
  <c r="N179" i="6"/>
  <c r="Q179" i="6"/>
  <c r="S179" i="6"/>
  <c r="O179" i="6"/>
  <c r="R179" i="6"/>
  <c r="C139" i="6" l="1"/>
  <c r="D139" i="6" s="1"/>
  <c r="M138" i="6"/>
  <c r="S138" i="6"/>
  <c r="T138" i="6"/>
  <c r="Z138" i="6"/>
  <c r="P138" i="6"/>
  <c r="Y138" i="6"/>
  <c r="K138" i="6"/>
  <c r="L138" i="6"/>
  <c r="W138" i="6"/>
  <c r="R138" i="6"/>
  <c r="N138" i="6"/>
  <c r="U138" i="6"/>
  <c r="J138" i="6"/>
  <c r="Q138" i="6"/>
  <c r="O138" i="6"/>
  <c r="V138" i="6"/>
  <c r="X138" i="6"/>
  <c r="H180" i="6"/>
  <c r="C181" i="6"/>
  <c r="D181" i="6" s="1"/>
  <c r="E181" i="6" s="1"/>
  <c r="E139" i="6"/>
  <c r="F139" i="6" l="1"/>
  <c r="H139" i="6" s="1"/>
  <c r="F181" i="6"/>
  <c r="H181" i="6" s="1"/>
  <c r="T180" i="6"/>
  <c r="U180" i="6"/>
  <c r="J180" i="6"/>
  <c r="V180" i="6"/>
  <c r="K180" i="6"/>
  <c r="W180" i="6"/>
  <c r="L180" i="6"/>
  <c r="X180" i="6"/>
  <c r="R180" i="6"/>
  <c r="M180" i="6"/>
  <c r="Y180" i="6"/>
  <c r="N180" i="6"/>
  <c r="Z180" i="6"/>
  <c r="O180" i="6"/>
  <c r="P180" i="6"/>
  <c r="Q180" i="6"/>
  <c r="S180" i="6"/>
  <c r="C140" i="6" l="1"/>
  <c r="R139" i="6"/>
  <c r="L139" i="6"/>
  <c r="M139" i="6"/>
  <c r="Y139" i="6"/>
  <c r="Q139" i="6"/>
  <c r="S139" i="6"/>
  <c r="X139" i="6"/>
  <c r="N139" i="6"/>
  <c r="U139" i="6"/>
  <c r="P139" i="6"/>
  <c r="T139" i="6"/>
  <c r="W139" i="6"/>
  <c r="Z139" i="6"/>
  <c r="J139" i="6"/>
  <c r="O139" i="6"/>
  <c r="V139" i="6"/>
  <c r="K139" i="6"/>
  <c r="C182" i="6"/>
  <c r="D182" i="6" s="1"/>
  <c r="E182" i="6" s="1"/>
  <c r="J181" i="6"/>
  <c r="V181" i="6"/>
  <c r="K181" i="6"/>
  <c r="W181" i="6"/>
  <c r="L181" i="6"/>
  <c r="X181" i="6"/>
  <c r="T181" i="6"/>
  <c r="M181" i="6"/>
  <c r="Y181" i="6"/>
  <c r="N181" i="6"/>
  <c r="Z181" i="6"/>
  <c r="S181" i="6"/>
  <c r="O181" i="6"/>
  <c r="P181" i="6"/>
  <c r="Q181" i="6"/>
  <c r="R181" i="6"/>
  <c r="U181" i="6"/>
  <c r="D140" i="6" l="1"/>
  <c r="F182" i="6"/>
  <c r="E140" i="6"/>
  <c r="F140" i="6" l="1"/>
  <c r="C183" i="6"/>
  <c r="D183" i="6" s="1"/>
  <c r="E183" i="6" s="1"/>
  <c r="H182" i="6"/>
  <c r="H140" i="6" l="1"/>
  <c r="C141" i="6"/>
  <c r="F183" i="6"/>
  <c r="U182" i="6"/>
  <c r="K182" i="6"/>
  <c r="L182" i="6"/>
  <c r="O182" i="6"/>
  <c r="W182" i="6"/>
  <c r="X182" i="6"/>
  <c r="P182" i="6"/>
  <c r="V182" i="6"/>
  <c r="Q182" i="6"/>
  <c r="M182" i="6"/>
  <c r="J182" i="6"/>
  <c r="Y182" i="6"/>
  <c r="R182" i="6"/>
  <c r="N182" i="6"/>
  <c r="S182" i="6"/>
  <c r="Z182" i="6"/>
  <c r="T182" i="6"/>
  <c r="D141" i="6" l="1"/>
  <c r="E141" i="6" s="1"/>
  <c r="F141" i="6" s="1"/>
  <c r="Q140" i="6"/>
  <c r="N140" i="6"/>
  <c r="S140" i="6"/>
  <c r="V140" i="6"/>
  <c r="R140" i="6"/>
  <c r="X140" i="6"/>
  <c r="O140" i="6"/>
  <c r="L140" i="6"/>
  <c r="M140" i="6"/>
  <c r="T140" i="6"/>
  <c r="Z140" i="6"/>
  <c r="U140" i="6"/>
  <c r="P140" i="6"/>
  <c r="W140" i="6"/>
  <c r="Y140" i="6"/>
  <c r="J140" i="6"/>
  <c r="K140" i="6"/>
  <c r="C184" i="6"/>
  <c r="H183" i="6"/>
  <c r="D184" i="6" l="1"/>
  <c r="E184" i="6" s="1"/>
  <c r="F184" i="6" s="1"/>
  <c r="H141" i="6"/>
  <c r="C142" i="6"/>
  <c r="R183" i="6"/>
  <c r="M183" i="6"/>
  <c r="S183" i="6"/>
  <c r="Y183" i="6"/>
  <c r="T183" i="6"/>
  <c r="W183" i="6"/>
  <c r="N183" i="6"/>
  <c r="K183" i="6"/>
  <c r="J183" i="6"/>
  <c r="X183" i="6"/>
  <c r="V183" i="6"/>
  <c r="Z183" i="6"/>
  <c r="U183" i="6"/>
  <c r="Q183" i="6"/>
  <c r="O183" i="6"/>
  <c r="P183" i="6"/>
  <c r="L183" i="6"/>
  <c r="H184" i="6" l="1"/>
  <c r="U184" i="6" s="1"/>
  <c r="C185" i="6"/>
  <c r="D142" i="6"/>
  <c r="E142" i="6" s="1"/>
  <c r="F142" i="6" s="1"/>
  <c r="U141" i="6"/>
  <c r="M141" i="6"/>
  <c r="O141" i="6"/>
  <c r="N141" i="6"/>
  <c r="Y141" i="6"/>
  <c r="K141" i="6"/>
  <c r="J141" i="6"/>
  <c r="Z141" i="6"/>
  <c r="W141" i="6"/>
  <c r="R141" i="6"/>
  <c r="P141" i="6"/>
  <c r="L141" i="6"/>
  <c r="S141" i="6"/>
  <c r="T141" i="6"/>
  <c r="V141" i="6"/>
  <c r="Q141" i="6"/>
  <c r="X141" i="6"/>
  <c r="K184" i="6" l="1"/>
  <c r="J184" i="6"/>
  <c r="T184" i="6"/>
  <c r="N184" i="6"/>
  <c r="Q184" i="6"/>
  <c r="V184" i="6"/>
  <c r="Z184" i="6"/>
  <c r="Y184" i="6"/>
  <c r="W184" i="6"/>
  <c r="S184" i="6"/>
  <c r="M184" i="6"/>
  <c r="P184" i="6"/>
  <c r="X184" i="6"/>
  <c r="O184" i="6"/>
  <c r="L184" i="6"/>
  <c r="R184" i="6"/>
  <c r="D185" i="6"/>
  <c r="E185" i="6" s="1"/>
  <c r="F185" i="6" s="1"/>
  <c r="H142" i="6"/>
  <c r="C143" i="6"/>
  <c r="H185" i="6" l="1"/>
  <c r="C186" i="6"/>
  <c r="D143" i="6"/>
  <c r="E143" i="6" s="1"/>
  <c r="F143" i="6" s="1"/>
  <c r="V142" i="6"/>
  <c r="R142" i="6"/>
  <c r="Z142" i="6"/>
  <c r="T142" i="6"/>
  <c r="O142" i="6"/>
  <c r="Y142" i="6"/>
  <c r="J142" i="6"/>
  <c r="K142" i="6"/>
  <c r="M142" i="6"/>
  <c r="N142" i="6"/>
  <c r="W142" i="6"/>
  <c r="X142" i="6"/>
  <c r="P142" i="6"/>
  <c r="S142" i="6"/>
  <c r="Q142" i="6"/>
  <c r="U142" i="6"/>
  <c r="L142" i="6"/>
  <c r="D186" i="6" l="1"/>
  <c r="E186" i="6" s="1"/>
  <c r="F186" i="6" s="1"/>
  <c r="N185" i="6"/>
  <c r="O185" i="6"/>
  <c r="P185" i="6"/>
  <c r="V185" i="6"/>
  <c r="X185" i="6"/>
  <c r="K185" i="6"/>
  <c r="L185" i="6"/>
  <c r="R185" i="6"/>
  <c r="Y185" i="6"/>
  <c r="J185" i="6"/>
  <c r="T185" i="6"/>
  <c r="W185" i="6"/>
  <c r="S185" i="6"/>
  <c r="U185" i="6"/>
  <c r="Q185" i="6"/>
  <c r="Z185" i="6"/>
  <c r="M185" i="6"/>
  <c r="C144" i="6"/>
  <c r="H143" i="6"/>
  <c r="H186" i="6" l="1"/>
  <c r="C187" i="6"/>
  <c r="M143" i="6"/>
  <c r="W143" i="6"/>
  <c r="Y143" i="6"/>
  <c r="O143" i="6"/>
  <c r="S143" i="6"/>
  <c r="N143" i="6"/>
  <c r="K143" i="6"/>
  <c r="J143" i="6"/>
  <c r="Z143" i="6"/>
  <c r="X143" i="6"/>
  <c r="R143" i="6"/>
  <c r="L143" i="6"/>
  <c r="V143" i="6"/>
  <c r="Q143" i="6"/>
  <c r="U143" i="6"/>
  <c r="P143" i="6"/>
  <c r="T143" i="6"/>
  <c r="D144" i="6"/>
  <c r="E144" i="6" s="1"/>
  <c r="F144" i="6" s="1"/>
  <c r="D187" i="6" l="1"/>
  <c r="E187" i="6" s="1"/>
  <c r="F187" i="6" s="1"/>
  <c r="R186" i="6"/>
  <c r="M186" i="6"/>
  <c r="L186" i="6"/>
  <c r="Y186" i="6"/>
  <c r="P186" i="6"/>
  <c r="V186" i="6"/>
  <c r="X186" i="6"/>
  <c r="K186" i="6"/>
  <c r="W186" i="6"/>
  <c r="S186" i="6"/>
  <c r="Z186" i="6"/>
  <c r="U186" i="6"/>
  <c r="Q186" i="6"/>
  <c r="J186" i="6"/>
  <c r="N186" i="6"/>
  <c r="T186" i="6"/>
  <c r="O186" i="6"/>
  <c r="C145" i="6"/>
  <c r="H144" i="6"/>
  <c r="C188" i="6" l="1"/>
  <c r="H187" i="6"/>
  <c r="K144" i="6"/>
  <c r="Q144" i="6"/>
  <c r="M144" i="6"/>
  <c r="W144" i="6"/>
  <c r="Y144" i="6"/>
  <c r="X144" i="6"/>
  <c r="T144" i="6"/>
  <c r="R144" i="6"/>
  <c r="N144" i="6"/>
  <c r="O144" i="6"/>
  <c r="S144" i="6"/>
  <c r="U144" i="6"/>
  <c r="V144" i="6"/>
  <c r="Z144" i="6"/>
  <c r="P144" i="6"/>
  <c r="J144" i="6"/>
  <c r="L144" i="6"/>
  <c r="D145" i="6"/>
  <c r="E145" i="6" s="1"/>
  <c r="F145" i="6" s="1"/>
  <c r="N187" i="6" l="1"/>
  <c r="S187" i="6"/>
  <c r="W187" i="6"/>
  <c r="L187" i="6"/>
  <c r="U187" i="6"/>
  <c r="O187" i="6"/>
  <c r="P187" i="6"/>
  <c r="V187" i="6"/>
  <c r="Z187" i="6"/>
  <c r="Q187" i="6"/>
  <c r="X187" i="6"/>
  <c r="J187" i="6"/>
  <c r="M187" i="6"/>
  <c r="Y187" i="6"/>
  <c r="T187" i="6"/>
  <c r="R187" i="6"/>
  <c r="K187" i="6"/>
  <c r="D188" i="6"/>
  <c r="E188" i="6" s="1"/>
  <c r="F188" i="6" s="1"/>
  <c r="H145" i="6"/>
  <c r="C146" i="6"/>
  <c r="H188" i="6" l="1"/>
  <c r="C189" i="6"/>
  <c r="D146" i="6"/>
  <c r="E146" i="6" s="1"/>
  <c r="F146" i="6" s="1"/>
  <c r="S145" i="6"/>
  <c r="N145" i="6"/>
  <c r="X145" i="6"/>
  <c r="U145" i="6"/>
  <c r="T145" i="6"/>
  <c r="Y145" i="6"/>
  <c r="M145" i="6"/>
  <c r="Z145" i="6"/>
  <c r="L145" i="6"/>
  <c r="K145" i="6"/>
  <c r="J145" i="6"/>
  <c r="Q145" i="6"/>
  <c r="P145" i="6"/>
  <c r="R145" i="6"/>
  <c r="O145" i="6"/>
  <c r="W145" i="6"/>
  <c r="V145" i="6"/>
  <c r="D189" i="6" l="1"/>
  <c r="E189" i="6" s="1"/>
  <c r="F189" i="6" s="1"/>
  <c r="S188" i="6"/>
  <c r="K188" i="6"/>
  <c r="T188" i="6"/>
  <c r="W188" i="6"/>
  <c r="Z188" i="6"/>
  <c r="L188" i="6"/>
  <c r="R188" i="6"/>
  <c r="O188" i="6"/>
  <c r="Y188" i="6"/>
  <c r="U188" i="6"/>
  <c r="P188" i="6"/>
  <c r="X188" i="6"/>
  <c r="M188" i="6"/>
  <c r="V188" i="6"/>
  <c r="Q188" i="6"/>
  <c r="J188" i="6"/>
  <c r="N188" i="6"/>
  <c r="H146" i="6"/>
  <c r="C147" i="6"/>
  <c r="H189" i="6" l="1"/>
  <c r="C190" i="6"/>
  <c r="D147" i="6"/>
  <c r="E147" i="6" s="1"/>
  <c r="F147" i="6" s="1"/>
  <c r="T146" i="6"/>
  <c r="K146" i="6"/>
  <c r="M146" i="6"/>
  <c r="O146" i="6"/>
  <c r="U146" i="6"/>
  <c r="R146" i="6"/>
  <c r="Y146" i="6"/>
  <c r="Q146" i="6"/>
  <c r="S146" i="6"/>
  <c r="L146" i="6"/>
  <c r="W146" i="6"/>
  <c r="X146" i="6"/>
  <c r="V146" i="6"/>
  <c r="J146" i="6"/>
  <c r="Z146" i="6"/>
  <c r="N146" i="6"/>
  <c r="P146" i="6"/>
  <c r="D190" i="6" l="1"/>
  <c r="E190" i="6" s="1"/>
  <c r="F190" i="6" s="1"/>
  <c r="V189" i="6"/>
  <c r="Z189" i="6"/>
  <c r="R189" i="6"/>
  <c r="U189" i="6"/>
  <c r="K189" i="6"/>
  <c r="O189" i="6"/>
  <c r="Q189" i="6"/>
  <c r="W189" i="6"/>
  <c r="S189" i="6"/>
  <c r="T189" i="6"/>
  <c r="Y189" i="6"/>
  <c r="M189" i="6"/>
  <c r="L189" i="6"/>
  <c r="X189" i="6"/>
  <c r="P189" i="6"/>
  <c r="N189" i="6"/>
  <c r="J189" i="6"/>
  <c r="H147" i="6"/>
  <c r="C148" i="6"/>
  <c r="C191" i="6" l="1"/>
  <c r="H190" i="6"/>
  <c r="D148" i="6"/>
  <c r="E148" i="6" s="1"/>
  <c r="F148" i="6" s="1"/>
  <c r="N147" i="6"/>
  <c r="M147" i="6"/>
  <c r="V147" i="6"/>
  <c r="R147" i="6"/>
  <c r="Q147" i="6"/>
  <c r="Z147" i="6"/>
  <c r="L147" i="6"/>
  <c r="K147" i="6"/>
  <c r="O147" i="6"/>
  <c r="S147" i="6"/>
  <c r="U147" i="6"/>
  <c r="P147" i="6"/>
  <c r="T147" i="6"/>
  <c r="W147" i="6"/>
  <c r="Y147" i="6"/>
  <c r="J147" i="6"/>
  <c r="X147" i="6"/>
  <c r="L190" i="6" l="1"/>
  <c r="Q190" i="6"/>
  <c r="J190" i="6"/>
  <c r="N190" i="6"/>
  <c r="S190" i="6"/>
  <c r="K190" i="6"/>
  <c r="Z190" i="6"/>
  <c r="U190" i="6"/>
  <c r="T190" i="6"/>
  <c r="Y190" i="6"/>
  <c r="X190" i="6"/>
  <c r="M190" i="6"/>
  <c r="W190" i="6"/>
  <c r="V190" i="6"/>
  <c r="R190" i="6"/>
  <c r="P190" i="6"/>
  <c r="O190" i="6"/>
  <c r="D191" i="6"/>
  <c r="E191" i="6" s="1"/>
  <c r="F191" i="6" s="1"/>
  <c r="H148" i="6"/>
  <c r="C149" i="6"/>
  <c r="C192" i="6" l="1"/>
  <c r="H191" i="6"/>
  <c r="D149" i="6"/>
  <c r="E149" i="6" s="1"/>
  <c r="F149" i="6" s="1"/>
  <c r="V148" i="6"/>
  <c r="L148" i="6"/>
  <c r="Z148" i="6"/>
  <c r="Q148" i="6"/>
  <c r="T148" i="6"/>
  <c r="R148" i="6"/>
  <c r="K148" i="6"/>
  <c r="S148" i="6"/>
  <c r="U148" i="6"/>
  <c r="W148" i="6"/>
  <c r="X148" i="6"/>
  <c r="Y148" i="6"/>
  <c r="O148" i="6"/>
  <c r="J148" i="6"/>
  <c r="M148" i="6"/>
  <c r="N148" i="6"/>
  <c r="P148" i="6"/>
  <c r="X191" i="6" l="1"/>
  <c r="Q191" i="6"/>
  <c r="J191" i="6"/>
  <c r="V191" i="6"/>
  <c r="N191" i="6"/>
  <c r="S191" i="6"/>
  <c r="T191" i="6"/>
  <c r="P191" i="6"/>
  <c r="U191" i="6"/>
  <c r="K191" i="6"/>
  <c r="W191" i="6"/>
  <c r="L191" i="6"/>
  <c r="Y191" i="6"/>
  <c r="R191" i="6"/>
  <c r="O191" i="6"/>
  <c r="M191" i="6"/>
  <c r="Z191" i="6"/>
  <c r="D192" i="6"/>
  <c r="E192" i="6" s="1"/>
  <c r="F192" i="6" s="1"/>
  <c r="H149" i="6"/>
  <c r="C150" i="6"/>
  <c r="H192" i="6" l="1"/>
  <c r="C193" i="6"/>
  <c r="D150" i="6"/>
  <c r="E150" i="6" s="1"/>
  <c r="F150" i="6" s="1"/>
  <c r="M149" i="6"/>
  <c r="Y149" i="6"/>
  <c r="R149" i="6"/>
  <c r="S149" i="6"/>
  <c r="T149" i="6"/>
  <c r="V149" i="6"/>
  <c r="J149" i="6"/>
  <c r="Z149" i="6"/>
  <c r="N149" i="6"/>
  <c r="L149" i="6"/>
  <c r="U149" i="6"/>
  <c r="P149" i="6"/>
  <c r="W149" i="6"/>
  <c r="Q149" i="6"/>
  <c r="K149" i="6"/>
  <c r="X149" i="6"/>
  <c r="O149" i="6"/>
  <c r="D193" i="6" l="1"/>
  <c r="E193" i="6" s="1"/>
  <c r="F193" i="6" s="1"/>
  <c r="R192" i="6"/>
  <c r="V192" i="6"/>
  <c r="L192" i="6"/>
  <c r="K192" i="6"/>
  <c r="U192" i="6"/>
  <c r="Y192" i="6"/>
  <c r="S192" i="6"/>
  <c r="Z192" i="6"/>
  <c r="M192" i="6"/>
  <c r="O192" i="6"/>
  <c r="J192" i="6"/>
  <c r="W192" i="6"/>
  <c r="N192" i="6"/>
  <c r="Q192" i="6"/>
  <c r="T192" i="6"/>
  <c r="X192" i="6"/>
  <c r="P192" i="6"/>
  <c r="C151" i="6"/>
  <c r="H150" i="6"/>
  <c r="C194" i="6" l="1"/>
  <c r="H193" i="6"/>
  <c r="L150" i="6"/>
  <c r="P150" i="6"/>
  <c r="W150" i="6"/>
  <c r="X150" i="6"/>
  <c r="M150" i="6"/>
  <c r="R150" i="6"/>
  <c r="Q150" i="6"/>
  <c r="S150" i="6"/>
  <c r="Y150" i="6"/>
  <c r="T150" i="6"/>
  <c r="N150" i="6"/>
  <c r="U150" i="6"/>
  <c r="J150" i="6"/>
  <c r="Z150" i="6"/>
  <c r="V150" i="6"/>
  <c r="O150" i="6"/>
  <c r="K150" i="6"/>
  <c r="D151" i="6"/>
  <c r="E151" i="6" s="1"/>
  <c r="F151" i="6" s="1"/>
  <c r="M193" i="6" l="1"/>
  <c r="X193" i="6"/>
  <c r="J193" i="6"/>
  <c r="K193" i="6"/>
  <c r="V193" i="6"/>
  <c r="Q193" i="6"/>
  <c r="N193" i="6"/>
  <c r="S193" i="6"/>
  <c r="T193" i="6"/>
  <c r="P193" i="6"/>
  <c r="U193" i="6"/>
  <c r="R193" i="6"/>
  <c r="W193" i="6"/>
  <c r="L193" i="6"/>
  <c r="Z193" i="6"/>
  <c r="Y193" i="6"/>
  <c r="O193" i="6"/>
  <c r="D194" i="6"/>
  <c r="E194" i="6" s="1"/>
  <c r="F194" i="6" s="1"/>
  <c r="H151" i="6"/>
  <c r="C152" i="6"/>
  <c r="H194" i="6" l="1"/>
  <c r="C195" i="6"/>
  <c r="D152" i="6"/>
  <c r="E152" i="6" s="1"/>
  <c r="F152" i="6" s="1"/>
  <c r="M151" i="6"/>
  <c r="Q151" i="6"/>
  <c r="U151" i="6"/>
  <c r="S151" i="6"/>
  <c r="P151" i="6"/>
  <c r="X151" i="6"/>
  <c r="J151" i="6"/>
  <c r="K151" i="6"/>
  <c r="T151" i="6"/>
  <c r="O151" i="6"/>
  <c r="L151" i="6"/>
  <c r="R151" i="6"/>
  <c r="Y151" i="6"/>
  <c r="N151" i="6"/>
  <c r="W151" i="6"/>
  <c r="Z151" i="6"/>
  <c r="V151" i="6"/>
  <c r="D195" i="6" l="1"/>
  <c r="E195" i="6" s="1"/>
  <c r="F195" i="6" s="1"/>
  <c r="Y194" i="6"/>
  <c r="K194" i="6"/>
  <c r="S194" i="6"/>
  <c r="P194" i="6"/>
  <c r="N194" i="6"/>
  <c r="W194" i="6"/>
  <c r="T194" i="6"/>
  <c r="L194" i="6"/>
  <c r="R194" i="6"/>
  <c r="X194" i="6"/>
  <c r="U194" i="6"/>
  <c r="Z194" i="6"/>
  <c r="Q194" i="6"/>
  <c r="O194" i="6"/>
  <c r="M194" i="6"/>
  <c r="J194" i="6"/>
  <c r="V194" i="6"/>
  <c r="C153" i="6"/>
  <c r="H152" i="6"/>
  <c r="H195" i="6" l="1"/>
  <c r="C196" i="6"/>
  <c r="X152" i="6"/>
  <c r="S152" i="6"/>
  <c r="V152" i="6"/>
  <c r="Q152" i="6"/>
  <c r="T152" i="6"/>
  <c r="M152" i="6"/>
  <c r="Z152" i="6"/>
  <c r="P152" i="6"/>
  <c r="Y152" i="6"/>
  <c r="U152" i="6"/>
  <c r="L152" i="6"/>
  <c r="K152" i="6"/>
  <c r="J152" i="6"/>
  <c r="O152" i="6"/>
  <c r="N152" i="6"/>
  <c r="W152" i="6"/>
  <c r="R152" i="6"/>
  <c r="D153" i="6"/>
  <c r="E153" i="6" s="1"/>
  <c r="F153" i="6" s="1"/>
  <c r="D196" i="6" l="1"/>
  <c r="E196" i="6" s="1"/>
  <c r="F196" i="6" s="1"/>
  <c r="U195" i="6"/>
  <c r="R195" i="6"/>
  <c r="K195" i="6"/>
  <c r="N195" i="6"/>
  <c r="X195" i="6"/>
  <c r="W195" i="6"/>
  <c r="L195" i="6"/>
  <c r="V195" i="6"/>
  <c r="Y195" i="6"/>
  <c r="O195" i="6"/>
  <c r="Q195" i="6"/>
  <c r="M195" i="6"/>
  <c r="Z195" i="6"/>
  <c r="J195" i="6"/>
  <c r="S195" i="6"/>
  <c r="P195" i="6"/>
  <c r="T195" i="6"/>
  <c r="H153" i="6"/>
  <c r="C154" i="6"/>
  <c r="H196" i="6" l="1"/>
  <c r="C197" i="6"/>
  <c r="D154" i="6"/>
  <c r="E154" i="6" s="1"/>
  <c r="F154" i="6" s="1"/>
  <c r="S153" i="6"/>
  <c r="N153" i="6"/>
  <c r="X153" i="6"/>
  <c r="Z153" i="6"/>
  <c r="V153" i="6"/>
  <c r="M153" i="6"/>
  <c r="L153" i="6"/>
  <c r="Y153" i="6"/>
  <c r="O153" i="6"/>
  <c r="P153" i="6"/>
  <c r="W153" i="6"/>
  <c r="U153" i="6"/>
  <c r="T153" i="6"/>
  <c r="R153" i="6"/>
  <c r="K153" i="6"/>
  <c r="Q153" i="6"/>
  <c r="J153" i="6"/>
  <c r="D197" i="6" l="1"/>
  <c r="E197" i="6" s="1"/>
  <c r="F197" i="6" s="1"/>
  <c r="R196" i="6"/>
  <c r="L196" i="6"/>
  <c r="S196" i="6"/>
  <c r="K196" i="6"/>
  <c r="U196" i="6"/>
  <c r="Z196" i="6"/>
  <c r="X196" i="6"/>
  <c r="Y196" i="6"/>
  <c r="N196" i="6"/>
  <c r="J196" i="6"/>
  <c r="T196" i="6"/>
  <c r="W196" i="6"/>
  <c r="P196" i="6"/>
  <c r="V196" i="6"/>
  <c r="Q196" i="6"/>
  <c r="M196" i="6"/>
  <c r="O196" i="6"/>
  <c r="H154" i="6"/>
  <c r="C155" i="6"/>
  <c r="H197" i="6" l="1"/>
  <c r="C198" i="6"/>
  <c r="D155" i="6"/>
  <c r="E155" i="6" s="1"/>
  <c r="F155" i="6" s="1"/>
  <c r="N154" i="6"/>
  <c r="Z154" i="6"/>
  <c r="M154" i="6"/>
  <c r="X154" i="6"/>
  <c r="U154" i="6"/>
  <c r="V154" i="6"/>
  <c r="O154" i="6"/>
  <c r="R154" i="6"/>
  <c r="K154" i="6"/>
  <c r="W154" i="6"/>
  <c r="Y154" i="6"/>
  <c r="P154" i="6"/>
  <c r="J154" i="6"/>
  <c r="T154" i="6"/>
  <c r="L154" i="6"/>
  <c r="Q154" i="6"/>
  <c r="S154" i="6"/>
  <c r="D198" i="6" l="1"/>
  <c r="E198" i="6" s="1"/>
  <c r="F198" i="6" s="1"/>
  <c r="L197" i="6"/>
  <c r="S197" i="6"/>
  <c r="M197" i="6"/>
  <c r="V197" i="6"/>
  <c r="U197" i="6"/>
  <c r="K197" i="6"/>
  <c r="Z197" i="6"/>
  <c r="P197" i="6"/>
  <c r="N197" i="6"/>
  <c r="X197" i="6"/>
  <c r="W197" i="6"/>
  <c r="T197" i="6"/>
  <c r="O197" i="6"/>
  <c r="J197" i="6"/>
  <c r="Q197" i="6"/>
  <c r="Y197" i="6"/>
  <c r="R197" i="6"/>
  <c r="C156" i="6"/>
  <c r="H155" i="6"/>
  <c r="C199" i="6" l="1"/>
  <c r="H198" i="6"/>
  <c r="Q155" i="6"/>
  <c r="T155" i="6"/>
  <c r="R155" i="6"/>
  <c r="U155" i="6"/>
  <c r="Z155" i="6"/>
  <c r="M155" i="6"/>
  <c r="V155" i="6"/>
  <c r="P155" i="6"/>
  <c r="K155" i="6"/>
  <c r="Y155" i="6"/>
  <c r="N155" i="6"/>
  <c r="W155" i="6"/>
  <c r="O155" i="6"/>
  <c r="J155" i="6"/>
  <c r="X155" i="6"/>
  <c r="L155" i="6"/>
  <c r="S155" i="6"/>
  <c r="D156" i="6"/>
  <c r="E156" i="6" s="1"/>
  <c r="F156" i="6" s="1"/>
  <c r="J198" i="6" l="1"/>
  <c r="P198" i="6"/>
  <c r="R198" i="6"/>
  <c r="T198" i="6"/>
  <c r="Q198" i="6"/>
  <c r="S198" i="6"/>
  <c r="U198" i="6"/>
  <c r="M198" i="6"/>
  <c r="L198" i="6"/>
  <c r="N198" i="6"/>
  <c r="Y198" i="6"/>
  <c r="V198" i="6"/>
  <c r="K198" i="6"/>
  <c r="O198" i="6"/>
  <c r="W198" i="6"/>
  <c r="X198" i="6"/>
  <c r="Z198" i="6"/>
  <c r="D199" i="6"/>
  <c r="E199" i="6" s="1"/>
  <c r="F199" i="6" s="1"/>
  <c r="C157" i="6"/>
  <c r="H156" i="6"/>
  <c r="C200" i="6" l="1"/>
  <c r="H199" i="6"/>
  <c r="Z156" i="6"/>
  <c r="W156" i="6"/>
  <c r="P156" i="6"/>
  <c r="R156" i="6"/>
  <c r="V156" i="6"/>
  <c r="L156" i="6"/>
  <c r="O156" i="6"/>
  <c r="N156" i="6"/>
  <c r="X156" i="6"/>
  <c r="M156" i="6"/>
  <c r="U156" i="6"/>
  <c r="Q156" i="6"/>
  <c r="Y156" i="6"/>
  <c r="S156" i="6"/>
  <c r="J156" i="6"/>
  <c r="T156" i="6"/>
  <c r="K156" i="6"/>
  <c r="D157" i="6"/>
  <c r="E157" i="6" s="1"/>
  <c r="F157" i="6" s="1"/>
  <c r="Q199" i="6" l="1"/>
  <c r="K199" i="6"/>
  <c r="W199" i="6"/>
  <c r="L199" i="6"/>
  <c r="O199" i="6"/>
  <c r="Y199" i="6"/>
  <c r="S199" i="6"/>
  <c r="T199" i="6"/>
  <c r="R199" i="6"/>
  <c r="J199" i="6"/>
  <c r="N199" i="6"/>
  <c r="U199" i="6"/>
  <c r="P199" i="6"/>
  <c r="X199" i="6"/>
  <c r="M199" i="6"/>
  <c r="V199" i="6"/>
  <c r="Z199" i="6"/>
  <c r="D200" i="6"/>
  <c r="E200" i="6" s="1"/>
  <c r="F200" i="6" s="1"/>
  <c r="H157" i="6"/>
  <c r="C158" i="6"/>
  <c r="C201" i="6" l="1"/>
  <c r="H200" i="6"/>
  <c r="D158" i="6"/>
  <c r="E158" i="6" s="1"/>
  <c r="F158" i="6" s="1"/>
  <c r="L157" i="6"/>
  <c r="W157" i="6"/>
  <c r="V157" i="6"/>
  <c r="N157" i="6"/>
  <c r="S157" i="6"/>
  <c r="P157" i="6"/>
  <c r="Z157" i="6"/>
  <c r="U157" i="6"/>
  <c r="X157" i="6"/>
  <c r="Y157" i="6"/>
  <c r="T157" i="6"/>
  <c r="O157" i="6"/>
  <c r="J157" i="6"/>
  <c r="M157" i="6"/>
  <c r="K157" i="6"/>
  <c r="R157" i="6"/>
  <c r="Q157" i="6"/>
  <c r="U200" i="6" l="1"/>
  <c r="Q200" i="6"/>
  <c r="L200" i="6"/>
  <c r="N200" i="6"/>
  <c r="S200" i="6"/>
  <c r="T200" i="6"/>
  <c r="V200" i="6"/>
  <c r="M200" i="6"/>
  <c r="R200" i="6"/>
  <c r="P200" i="6"/>
  <c r="W200" i="6"/>
  <c r="K200" i="6"/>
  <c r="J200" i="6"/>
  <c r="Z200" i="6"/>
  <c r="X200" i="6"/>
  <c r="Y200" i="6"/>
  <c r="O200" i="6"/>
  <c r="D201" i="6"/>
  <c r="E201" i="6" s="1"/>
  <c r="F201" i="6" s="1"/>
  <c r="C159" i="6"/>
  <c r="H158" i="6"/>
  <c r="C202" i="6" l="1"/>
  <c r="H201" i="6"/>
  <c r="W158" i="6"/>
  <c r="U158" i="6"/>
  <c r="L158" i="6"/>
  <c r="T158" i="6"/>
  <c r="X158" i="6"/>
  <c r="Y158" i="6"/>
  <c r="P158" i="6"/>
  <c r="V158" i="6"/>
  <c r="Z158" i="6"/>
  <c r="K158" i="6"/>
  <c r="J158" i="6"/>
  <c r="O158" i="6"/>
  <c r="S158" i="6"/>
  <c r="R158" i="6"/>
  <c r="N158" i="6"/>
  <c r="Q158" i="6"/>
  <c r="M158" i="6"/>
  <c r="D159" i="6"/>
  <c r="E159" i="6" s="1"/>
  <c r="F159" i="6" s="1"/>
  <c r="V201" i="6" l="1"/>
  <c r="O201" i="6"/>
  <c r="R201" i="6"/>
  <c r="Z201" i="6"/>
  <c r="M201" i="6"/>
  <c r="X201" i="6"/>
  <c r="N201" i="6"/>
  <c r="J201" i="6"/>
  <c r="U201" i="6"/>
  <c r="S201" i="6"/>
  <c r="Y201" i="6"/>
  <c r="P201" i="6"/>
  <c r="W201" i="6"/>
  <c r="L201" i="6"/>
  <c r="T201" i="6"/>
  <c r="K201" i="6"/>
  <c r="Q201" i="6"/>
  <c r="D202" i="6"/>
  <c r="E202" i="6" s="1"/>
  <c r="F202" i="6" s="1"/>
  <c r="C160" i="6"/>
  <c r="H159" i="6"/>
  <c r="C203" i="6" l="1"/>
  <c r="H202" i="6"/>
  <c r="P159" i="6"/>
  <c r="N159" i="6"/>
  <c r="S159" i="6"/>
  <c r="V159" i="6"/>
  <c r="M159" i="6"/>
  <c r="Z159" i="6"/>
  <c r="Q159" i="6"/>
  <c r="R159" i="6"/>
  <c r="U159" i="6"/>
  <c r="K159" i="6"/>
  <c r="L159" i="6"/>
  <c r="Y159" i="6"/>
  <c r="W159" i="6"/>
  <c r="X159" i="6"/>
  <c r="O159" i="6"/>
  <c r="T159" i="6"/>
  <c r="J159" i="6"/>
  <c r="D160" i="6"/>
  <c r="E160" i="6" s="1"/>
  <c r="F160" i="6" s="1"/>
  <c r="R202" i="6" l="1"/>
  <c r="W202" i="6"/>
  <c r="J202" i="6"/>
  <c r="Q202" i="6"/>
  <c r="T202" i="6"/>
  <c r="M202" i="6"/>
  <c r="X202" i="6"/>
  <c r="U202" i="6"/>
  <c r="Y202" i="6"/>
  <c r="Z202" i="6"/>
  <c r="V202" i="6"/>
  <c r="P202" i="6"/>
  <c r="S202" i="6"/>
  <c r="O202" i="6"/>
  <c r="K202" i="6"/>
  <c r="L202" i="6"/>
  <c r="N202" i="6"/>
  <c r="D203" i="6"/>
  <c r="E203" i="6" s="1"/>
  <c r="F203" i="6" s="1"/>
  <c r="H160" i="6"/>
  <c r="C161" i="6"/>
  <c r="C204" i="6" l="1"/>
  <c r="H203" i="6"/>
  <c r="D161" i="6"/>
  <c r="E161" i="6" s="1"/>
  <c r="F161" i="6" s="1"/>
  <c r="Y160" i="6"/>
  <c r="P160" i="6"/>
  <c r="N160" i="6"/>
  <c r="R160" i="6"/>
  <c r="T160" i="6"/>
  <c r="S160" i="6"/>
  <c r="L160" i="6"/>
  <c r="X160" i="6"/>
  <c r="J160" i="6"/>
  <c r="U160" i="6"/>
  <c r="Q160" i="6"/>
  <c r="Z160" i="6"/>
  <c r="O160" i="6"/>
  <c r="W160" i="6"/>
  <c r="V160" i="6"/>
  <c r="M160" i="6"/>
  <c r="K160" i="6"/>
  <c r="X203" i="6" l="1"/>
  <c r="V203" i="6"/>
  <c r="N203" i="6"/>
  <c r="U203" i="6"/>
  <c r="Y203" i="6"/>
  <c r="T203" i="6"/>
  <c r="K203" i="6"/>
  <c r="Z203" i="6"/>
  <c r="M203" i="6"/>
  <c r="Q203" i="6"/>
  <c r="J203" i="6"/>
  <c r="O203" i="6"/>
  <c r="R203" i="6"/>
  <c r="P203" i="6"/>
  <c r="L203" i="6"/>
  <c r="S203" i="6"/>
  <c r="W203" i="6"/>
  <c r="D204" i="6"/>
  <c r="E204" i="6" s="1"/>
  <c r="F204" i="6" s="1"/>
  <c r="H161" i="6"/>
  <c r="C162" i="6"/>
  <c r="C205" i="6" l="1"/>
  <c r="H204" i="6"/>
  <c r="J161" i="6"/>
  <c r="X161" i="6"/>
  <c r="T161" i="6"/>
  <c r="M161" i="6"/>
  <c r="U161" i="6"/>
  <c r="K161" i="6"/>
  <c r="Y161" i="6"/>
  <c r="Z161" i="6"/>
  <c r="L161" i="6"/>
  <c r="W161" i="6"/>
  <c r="R161" i="6"/>
  <c r="S161" i="6"/>
  <c r="O161" i="6"/>
  <c r="P161" i="6"/>
  <c r="V161" i="6"/>
  <c r="N161" i="6"/>
  <c r="Q161" i="6"/>
  <c r="D162" i="6"/>
  <c r="E162" i="6" s="1"/>
  <c r="F162" i="6" s="1"/>
  <c r="V204" i="6" l="1"/>
  <c r="W204" i="6"/>
  <c r="P204" i="6"/>
  <c r="Y204" i="6"/>
  <c r="L204" i="6"/>
  <c r="Z204" i="6"/>
  <c r="Q204" i="6"/>
  <c r="T204" i="6"/>
  <c r="X204" i="6"/>
  <c r="M204" i="6"/>
  <c r="O204" i="6"/>
  <c r="S204" i="6"/>
  <c r="K204" i="6"/>
  <c r="J204" i="6"/>
  <c r="U204" i="6"/>
  <c r="R204" i="6"/>
  <c r="N204" i="6"/>
  <c r="D205" i="6"/>
  <c r="E205" i="6" s="1"/>
  <c r="F205" i="6" s="1"/>
  <c r="C163" i="6"/>
  <c r="H162" i="6"/>
  <c r="C206" i="6" l="1"/>
  <c r="H205" i="6"/>
  <c r="M162" i="6"/>
  <c r="R162" i="6"/>
  <c r="J162" i="6"/>
  <c r="S162" i="6"/>
  <c r="U162" i="6"/>
  <c r="W162" i="6"/>
  <c r="Y162" i="6"/>
  <c r="V162" i="6"/>
  <c r="T162" i="6"/>
  <c r="K162" i="6"/>
  <c r="L162" i="6"/>
  <c r="N162" i="6"/>
  <c r="Q162" i="6"/>
  <c r="O162" i="6"/>
  <c r="Z162" i="6"/>
  <c r="X162" i="6"/>
  <c r="P162" i="6"/>
  <c r="D163" i="6"/>
  <c r="E163" i="6" s="1"/>
  <c r="F163" i="6" s="1"/>
  <c r="N205" i="6" l="1"/>
  <c r="P205" i="6"/>
  <c r="S205" i="6"/>
  <c r="V205" i="6"/>
  <c r="Z205" i="6"/>
  <c r="O205" i="6"/>
  <c r="W205" i="6"/>
  <c r="U205" i="6"/>
  <c r="J205" i="6"/>
  <c r="K205" i="6"/>
  <c r="X205" i="6"/>
  <c r="T205" i="6"/>
  <c r="L205" i="6"/>
  <c r="Q205" i="6"/>
  <c r="M205" i="6"/>
  <c r="R205" i="6"/>
  <c r="Y205" i="6"/>
  <c r="D206" i="6"/>
  <c r="E206" i="6" s="1"/>
  <c r="F206" i="6" s="1"/>
  <c r="C164" i="6"/>
  <c r="H163" i="6"/>
  <c r="C207" i="6" l="1"/>
  <c r="H206" i="6"/>
  <c r="K163" i="6"/>
  <c r="L163" i="6"/>
  <c r="O163" i="6"/>
  <c r="X163" i="6"/>
  <c r="T163" i="6"/>
  <c r="Z163" i="6"/>
  <c r="J163" i="6"/>
  <c r="Q163" i="6"/>
  <c r="W163" i="6"/>
  <c r="P163" i="6"/>
  <c r="R163" i="6"/>
  <c r="U163" i="6"/>
  <c r="V163" i="6"/>
  <c r="S163" i="6"/>
  <c r="N163" i="6"/>
  <c r="M163" i="6"/>
  <c r="Y163" i="6"/>
  <c r="D164" i="6"/>
  <c r="E164" i="6" s="1"/>
  <c r="F164" i="6" s="1"/>
  <c r="S206" i="6" l="1"/>
  <c r="M206" i="6"/>
  <c r="Q206" i="6"/>
  <c r="K206" i="6"/>
  <c r="T206" i="6"/>
  <c r="L206" i="6"/>
  <c r="Z206" i="6"/>
  <c r="U206" i="6"/>
  <c r="W206" i="6"/>
  <c r="P206" i="6"/>
  <c r="R206" i="6"/>
  <c r="X206" i="6"/>
  <c r="V206" i="6"/>
  <c r="J206" i="6"/>
  <c r="Y206" i="6"/>
  <c r="N206" i="6"/>
  <c r="O206" i="6"/>
  <c r="D207" i="6"/>
  <c r="E207" i="6" s="1"/>
  <c r="F207" i="6" s="1"/>
  <c r="H164" i="6"/>
  <c r="C165" i="6"/>
  <c r="C208" i="6" l="1"/>
  <c r="H207" i="6"/>
  <c r="J164" i="6"/>
  <c r="S164" i="6"/>
  <c r="Y164" i="6"/>
  <c r="X164" i="6"/>
  <c r="W164" i="6"/>
  <c r="M164" i="6"/>
  <c r="R164" i="6"/>
  <c r="T164" i="6"/>
  <c r="Z164" i="6"/>
  <c r="O164" i="6"/>
  <c r="P164" i="6"/>
  <c r="Q164" i="6"/>
  <c r="N164" i="6"/>
  <c r="U164" i="6"/>
  <c r="K164" i="6"/>
  <c r="V164" i="6"/>
  <c r="L164" i="6"/>
  <c r="D165" i="6"/>
  <c r="E165" i="6" s="1"/>
  <c r="F165" i="6" s="1"/>
  <c r="M207" i="6" l="1"/>
  <c r="Z207" i="6"/>
  <c r="N207" i="6"/>
  <c r="S207" i="6"/>
  <c r="T207" i="6"/>
  <c r="O207" i="6"/>
  <c r="W207" i="6"/>
  <c r="Y207" i="6"/>
  <c r="L207" i="6"/>
  <c r="P207" i="6"/>
  <c r="J207" i="6"/>
  <c r="V207" i="6"/>
  <c r="U207" i="6"/>
  <c r="X207" i="6"/>
  <c r="K207" i="6"/>
  <c r="Q207" i="6"/>
  <c r="R207" i="6"/>
  <c r="D208" i="6"/>
  <c r="E208" i="6" s="1"/>
  <c r="F208" i="6" s="1"/>
  <c r="H165" i="6"/>
  <c r="C166" i="6"/>
  <c r="H208" i="6" l="1"/>
  <c r="C209" i="6"/>
  <c r="D166" i="6"/>
  <c r="E166" i="6" s="1"/>
  <c r="F166" i="6" s="1"/>
  <c r="H166" i="6" s="1"/>
  <c r="J165" i="6"/>
  <c r="V165" i="6"/>
  <c r="L165" i="6"/>
  <c r="P165" i="6"/>
  <c r="U165" i="6"/>
  <c r="R165" i="6"/>
  <c r="N165" i="6"/>
  <c r="W165" i="6"/>
  <c r="Y165" i="6"/>
  <c r="K165" i="6"/>
  <c r="X165" i="6"/>
  <c r="S165" i="6"/>
  <c r="M165" i="6"/>
  <c r="Z165" i="6"/>
  <c r="T165" i="6"/>
  <c r="Q165" i="6"/>
  <c r="O165" i="6"/>
  <c r="D209" i="6" l="1"/>
  <c r="E209" i="6" s="1"/>
  <c r="F209" i="6" s="1"/>
  <c r="H209" i="6" s="1"/>
  <c r="O208" i="6"/>
  <c r="Y208" i="6"/>
  <c r="J208" i="6"/>
  <c r="M208" i="6"/>
  <c r="V208" i="6"/>
  <c r="Q208" i="6"/>
  <c r="R208" i="6"/>
  <c r="W208" i="6"/>
  <c r="X208" i="6"/>
  <c r="N208" i="6"/>
  <c r="P208" i="6"/>
  <c r="S208" i="6"/>
  <c r="U208" i="6"/>
  <c r="Z208" i="6"/>
  <c r="L208" i="6"/>
  <c r="K208" i="6"/>
  <c r="T208" i="6"/>
  <c r="W166" i="6"/>
  <c r="W167" i="6" s="1"/>
  <c r="M166" i="6"/>
  <c r="M167" i="6" s="1"/>
  <c r="N166" i="6"/>
  <c r="N167" i="6" s="1"/>
  <c r="O166" i="6"/>
  <c r="O167" i="6" s="1"/>
  <c r="P166" i="6"/>
  <c r="P167" i="6" s="1"/>
  <c r="V166" i="6"/>
  <c r="V167" i="6" s="1"/>
  <c r="R166" i="6"/>
  <c r="R167" i="6" s="1"/>
  <c r="S166" i="6"/>
  <c r="S167" i="6" s="1"/>
  <c r="U166" i="6"/>
  <c r="U167" i="6" s="1"/>
  <c r="Z166" i="6"/>
  <c r="Z167" i="6" s="1"/>
  <c r="Y166" i="6"/>
  <c r="Y167" i="6" s="1"/>
  <c r="L166" i="6"/>
  <c r="L167" i="6" s="1"/>
  <c r="J166" i="6"/>
  <c r="X166" i="6"/>
  <c r="X167" i="6" s="1"/>
  <c r="Q166" i="6"/>
  <c r="Q167" i="6" s="1"/>
  <c r="K166" i="6"/>
  <c r="K167" i="6" s="1"/>
  <c r="T166" i="6"/>
  <c r="T167" i="6" s="1"/>
  <c r="Q209" i="6" l="1"/>
  <c r="Q210" i="6" s="1"/>
  <c r="K209" i="6"/>
  <c r="K210" i="6" s="1"/>
  <c r="U209" i="6"/>
  <c r="U210" i="6" s="1"/>
  <c r="P209" i="6"/>
  <c r="P210" i="6" s="1"/>
  <c r="J209" i="6"/>
  <c r="S209" i="6"/>
  <c r="S210" i="6" s="1"/>
  <c r="Z209" i="6"/>
  <c r="Z210" i="6" s="1"/>
  <c r="X209" i="6"/>
  <c r="X210" i="6" s="1"/>
  <c r="N209" i="6"/>
  <c r="N210" i="6" s="1"/>
  <c r="V209" i="6"/>
  <c r="V210" i="6" s="1"/>
  <c r="O209" i="6"/>
  <c r="O210" i="6" s="1"/>
  <c r="M209" i="6"/>
  <c r="M210" i="6" s="1"/>
  <c r="W209" i="6"/>
  <c r="W210" i="6" s="1"/>
  <c r="L209" i="6"/>
  <c r="L210" i="6" s="1"/>
  <c r="T209" i="6"/>
  <c r="T210" i="6" s="1"/>
  <c r="Y209" i="6"/>
  <c r="Y210" i="6" s="1"/>
  <c r="R209" i="6"/>
  <c r="R210" i="6" s="1"/>
  <c r="J167" i="6"/>
  <c r="J210" i="6" l="1"/>
</calcChain>
</file>

<file path=xl/sharedStrings.xml><?xml version="1.0" encoding="utf-8"?>
<sst xmlns="http://schemas.openxmlformats.org/spreadsheetml/2006/main" count="3760" uniqueCount="395">
  <si>
    <t>Regionalverband</t>
  </si>
  <si>
    <t>Förderschiene</t>
  </si>
  <si>
    <t>Fördersatz</t>
  </si>
  <si>
    <t>Gesamtkosten</t>
  </si>
  <si>
    <t>RM SW GmbH</t>
  </si>
  <si>
    <t>LE GmbH</t>
  </si>
  <si>
    <t>Projektkosten nach strategischem Ziel</t>
  </si>
  <si>
    <t>Auszahlungsübersicht / Projektträger</t>
  </si>
  <si>
    <t>Gesell. Zusammenhalt stärken</t>
  </si>
  <si>
    <t>Wertschöpfung d. Partnerschaften</t>
  </si>
  <si>
    <t>Starke Kerne und Standorte</t>
  </si>
  <si>
    <t>Hohe Umweltqualität/ Ressourcen managen</t>
  </si>
  <si>
    <t>Investitionskosten</t>
  </si>
  <si>
    <t>LAG - Struktur</t>
  </si>
  <si>
    <t>Träger</t>
  </si>
  <si>
    <t>Verantwortlicher</t>
  </si>
  <si>
    <t>strat. Ziel</t>
  </si>
  <si>
    <t>Bezeichnung</t>
  </si>
  <si>
    <t>Projekt-</t>
  </si>
  <si>
    <t>Personalkosten</t>
  </si>
  <si>
    <t>ProjektLaufzeit</t>
  </si>
  <si>
    <t>Beginn</t>
  </si>
  <si>
    <t>Ende</t>
  </si>
  <si>
    <t>Gesamt</t>
  </si>
  <si>
    <t>Max Mustermann</t>
  </si>
  <si>
    <t>Eigenmittel</t>
  </si>
  <si>
    <t>Projekt</t>
  </si>
  <si>
    <t>Zwischenfinanzierung</t>
  </si>
  <si>
    <t>+/-</t>
  </si>
  <si>
    <t>=</t>
  </si>
  <si>
    <t xml:space="preserve">Saldo </t>
  </si>
  <si>
    <t>Saldo kumuliert</t>
  </si>
  <si>
    <t>Tab</t>
  </si>
  <si>
    <t>Q1</t>
  </si>
  <si>
    <t>Q2</t>
  </si>
  <si>
    <t>Q3</t>
  </si>
  <si>
    <t>Q4</t>
  </si>
  <si>
    <t>in EUR</t>
  </si>
  <si>
    <t>Verteilungsschlüssel</t>
  </si>
  <si>
    <t>Kostenart</t>
  </si>
  <si>
    <t>Planung indirekter Sachkosten</t>
  </si>
  <si>
    <t>Kosten-</t>
  </si>
  <si>
    <t>verteilung</t>
  </si>
  <si>
    <t>Linear</t>
  </si>
  <si>
    <t>Manuell</t>
  </si>
  <si>
    <t>Kosten p.a.</t>
  </si>
  <si>
    <t>Sachkosten gesamt</t>
  </si>
  <si>
    <t>Regionalmanagement Allgemein</t>
  </si>
  <si>
    <t>in %</t>
  </si>
  <si>
    <t>Reg.Budget gesamt</t>
  </si>
  <si>
    <t>davon Managementkosten</t>
  </si>
  <si>
    <t>davon Projektkosten</t>
  </si>
  <si>
    <t>Managementkosten nach Aufgabengebiet</t>
  </si>
  <si>
    <t>Projektkosten nach Projektträgern</t>
  </si>
  <si>
    <t>Gesamtbudget Managementkosten</t>
  </si>
  <si>
    <t>Gesamtbudget Projektkosten</t>
  </si>
  <si>
    <t>Verteilungsschlüssel 1 (nach MA)</t>
  </si>
  <si>
    <t>Verteilungsschlüssel 3 (nach […])</t>
  </si>
  <si>
    <t>Verteilungs-</t>
  </si>
  <si>
    <t>Verteilungsschlüssel 2 (nach m²)</t>
  </si>
  <si>
    <t>Projekt 1</t>
  </si>
  <si>
    <t>Projekt 2</t>
  </si>
  <si>
    <t>Kostenverteilung</t>
  </si>
  <si>
    <t>Kostenstellen</t>
  </si>
  <si>
    <t>Kostenstellen (KST)</t>
  </si>
  <si>
    <t>schlüssel (KST)</t>
  </si>
  <si>
    <t>Zusammenfassung Kostenverteilung (KST)</t>
  </si>
  <si>
    <t>Dummy</t>
  </si>
  <si>
    <t>Strategisches Ziel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</si>
  <si>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</si>
  <si>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</si>
  <si>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</si>
  <si>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</si>
  <si>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</si>
  <si>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</si>
  <si>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</si>
  <si>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</si>
  <si>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</si>
  <si>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</si>
  <si>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</si>
  <si>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</si>
  <si>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</si>
  <si>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</si>
  <si>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</si>
  <si>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</si>
  <si>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</si>
  <si>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</si>
  <si>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</si>
  <si>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</si>
  <si>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Projektträger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</si>
  <si>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</si>
  <si>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</si>
  <si>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</si>
  <si>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</si>
  <si>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</si>
  <si>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</si>
  <si>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</si>
  <si>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</si>
  <si>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</si>
  <si>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</si>
  <si>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Input strategische Ziele sowie Projektträger</t>
  </si>
  <si>
    <t>Dummy1</t>
  </si>
  <si>
    <t>Dummy2</t>
  </si>
  <si>
    <t>Dummy4</t>
  </si>
  <si>
    <t>Dummy3</t>
  </si>
  <si>
    <t>aller Rückflüsse</t>
  </si>
  <si>
    <t>Projekt 3</t>
  </si>
  <si>
    <t>Projekt 4</t>
  </si>
  <si>
    <t>Projekt 5</t>
  </si>
  <si>
    <t>Projekt 6</t>
  </si>
  <si>
    <t>Projekt 7</t>
  </si>
  <si>
    <t>Projekt 8</t>
  </si>
  <si>
    <t>Projekt 9</t>
  </si>
  <si>
    <t>Projekt 10</t>
  </si>
  <si>
    <t>Projekt 11</t>
  </si>
  <si>
    <t>Projekt 12</t>
  </si>
  <si>
    <t>Projekt 13</t>
  </si>
  <si>
    <t>Projekt 14</t>
  </si>
  <si>
    <t>Projekt 15</t>
  </si>
  <si>
    <t>Projekt 16</t>
  </si>
  <si>
    <t>Projekt 17</t>
  </si>
  <si>
    <t>Projekt 18</t>
  </si>
  <si>
    <t>Projekt 19</t>
  </si>
  <si>
    <t>Projekt 20</t>
  </si>
  <si>
    <t>Projekt 21</t>
  </si>
  <si>
    <t>Projekt 22</t>
  </si>
  <si>
    <t>Projekt 23</t>
  </si>
  <si>
    <t>Projekt 24</t>
  </si>
  <si>
    <t>Projekt 25</t>
  </si>
  <si>
    <t>Projekt 26</t>
  </si>
  <si>
    <t>Projekt 27</t>
  </si>
  <si>
    <t>Projekt 28</t>
  </si>
  <si>
    <t>Projekt 29</t>
  </si>
  <si>
    <t>Projekt 30</t>
  </si>
  <si>
    <t>Summe Verteilungsschlüssel 1</t>
  </si>
  <si>
    <t>Summe Verteilungsschlüssel 2</t>
  </si>
  <si>
    <t>Summe Verteilungsschlüssel 3</t>
  </si>
  <si>
    <t>Projekt-Träger</t>
  </si>
  <si>
    <t>Projektübersicht</t>
  </si>
  <si>
    <t xml:space="preserve">Nr. </t>
  </si>
  <si>
    <t xml:space="preserve">lfd. </t>
  </si>
  <si>
    <t>Gesamtkosten ext. Projektträger</t>
  </si>
  <si>
    <t>Externe Projektträger</t>
  </si>
  <si>
    <t>Dummy 1 GmbH</t>
  </si>
  <si>
    <t>Dummy 2 GmbH</t>
  </si>
  <si>
    <t xml:space="preserve">Gemeinde-LREG </t>
  </si>
  <si>
    <t>Gemeinde-LREG</t>
  </si>
  <si>
    <t>Land-LREG</t>
  </si>
  <si>
    <t>LREG-Gemeindemittel</t>
  </si>
  <si>
    <t>LREG-Landesmittel</t>
  </si>
  <si>
    <t>Fördermittel ges.</t>
  </si>
  <si>
    <t>LEADER</t>
  </si>
  <si>
    <t>dir. Sachkosten</t>
  </si>
  <si>
    <t>ind. Sachkosten</t>
  </si>
  <si>
    <t>Summe</t>
  </si>
  <si>
    <t>aktuelles Jahr</t>
  </si>
  <si>
    <t>Summe ind. SK (gesamt)</t>
  </si>
  <si>
    <t>Summe ind. SK (RMs)</t>
  </si>
  <si>
    <t>RM SZR GmbH</t>
  </si>
  <si>
    <t>RM SO GmbH</t>
  </si>
  <si>
    <t>RM OST GmbH</t>
  </si>
  <si>
    <t>RM OO GmbH</t>
  </si>
  <si>
    <t>RM OW GmbH</t>
  </si>
  <si>
    <t>RM Liezen GmbH</t>
  </si>
  <si>
    <t>Projekt 31</t>
  </si>
  <si>
    <t>Projekt 32</t>
  </si>
  <si>
    <t>Projekt 33</t>
  </si>
  <si>
    <t>Projekt 34</t>
  </si>
  <si>
    <t>Projekt 35</t>
  </si>
  <si>
    <t>Projekt 36</t>
  </si>
  <si>
    <t>Projekt 37</t>
  </si>
  <si>
    <t>Projekt 39</t>
  </si>
  <si>
    <t>Projekt 38</t>
  </si>
  <si>
    <t>Projekt 40</t>
  </si>
  <si>
    <t>Gesamtkosten Regionalverband</t>
  </si>
  <si>
    <t>Einnahmen</t>
  </si>
  <si>
    <t>Input Nationale-Förderschiene</t>
  </si>
  <si>
    <t>Nationale-Förderschiene</t>
  </si>
  <si>
    <t>Abteilung 6</t>
  </si>
  <si>
    <t>Abteilung 16</t>
  </si>
  <si>
    <t>FrauenCall</t>
  </si>
  <si>
    <t>GenerationenCall</t>
  </si>
  <si>
    <t>Input EU-Förderschiene</t>
  </si>
  <si>
    <t>EU-Förderschiene</t>
  </si>
  <si>
    <t>IWB</t>
  </si>
  <si>
    <t>INTERREG</t>
  </si>
  <si>
    <t>LA21</t>
  </si>
  <si>
    <t>IWB + LEADER</t>
  </si>
  <si>
    <t>1. Quartal</t>
  </si>
  <si>
    <t>2. Quartal</t>
  </si>
  <si>
    <t>3. Quartal</t>
  </si>
  <si>
    <t>4. Quartal</t>
  </si>
  <si>
    <t>Einnnahmen</t>
  </si>
  <si>
    <t>Schlusszahlung</t>
  </si>
  <si>
    <t>(nach Endabrechnung)</t>
  </si>
  <si>
    <t>Name Projektbearbeiter</t>
  </si>
  <si>
    <t>Personalkosten gesamt</t>
  </si>
  <si>
    <t>Externe Dienstleister</t>
  </si>
  <si>
    <t>Sachkosten Projektträger</t>
  </si>
  <si>
    <t>Marketing/ Öffentlichkeitsarbeit</t>
  </si>
  <si>
    <t>Summe direkter Sachkosten</t>
  </si>
  <si>
    <t>Summe indirekter Sachkosten</t>
  </si>
  <si>
    <t>Ausstattungskosten</t>
  </si>
  <si>
    <t>Investitionskosten Projekt</t>
  </si>
  <si>
    <t>Investitionskosten gesamt</t>
  </si>
  <si>
    <t>Mittelherkunft</t>
  </si>
  <si>
    <t>St-LREG gesamt</t>
  </si>
  <si>
    <t>weitere öffentliche Förderungen</t>
  </si>
  <si>
    <t>Mittelherkunft gesamt</t>
  </si>
  <si>
    <t>Leader</t>
  </si>
  <si>
    <t>Gesamtprojekt</t>
  </si>
  <si>
    <t>(falls mehrjährig)</t>
  </si>
  <si>
    <t>Leader 1</t>
  </si>
  <si>
    <t>RJMD</t>
  </si>
  <si>
    <t>BBO</t>
  </si>
  <si>
    <t>weitere MGMT</t>
  </si>
  <si>
    <t>Reg.Man.Allg.</t>
  </si>
  <si>
    <t>Leader etc.</t>
  </si>
  <si>
    <t>Reg.Verb.</t>
  </si>
  <si>
    <t>national</t>
  </si>
  <si>
    <t>EU</t>
  </si>
  <si>
    <t>C8</t>
  </si>
  <si>
    <t>D8</t>
  </si>
  <si>
    <t>E8</t>
  </si>
  <si>
    <t>F8</t>
  </si>
  <si>
    <t>D34</t>
  </si>
  <si>
    <t>G8</t>
  </si>
  <si>
    <t>H8</t>
  </si>
  <si>
    <t>D24</t>
  </si>
  <si>
    <t>D28</t>
  </si>
  <si>
    <t>D29</t>
  </si>
  <si>
    <t>D33</t>
  </si>
  <si>
    <t>D36</t>
  </si>
  <si>
    <t>D37</t>
  </si>
  <si>
    <t>D43</t>
  </si>
  <si>
    <t>D44</t>
  </si>
  <si>
    <t>D45</t>
  </si>
  <si>
    <t>K28</t>
  </si>
  <si>
    <t>D18</t>
  </si>
  <si>
    <t>D22</t>
  </si>
  <si>
    <t>D23</t>
  </si>
  <si>
    <t>D27</t>
  </si>
  <si>
    <t>D30</t>
  </si>
  <si>
    <t>D31</t>
  </si>
  <si>
    <t>D38</t>
  </si>
  <si>
    <t>D39</t>
  </si>
  <si>
    <t>D26</t>
  </si>
  <si>
    <t>ProjektLaufzeit lfd APRO-Jahr</t>
  </si>
  <si>
    <t>nationale</t>
  </si>
  <si>
    <t>Fördermittel gesamt</t>
  </si>
  <si>
    <t>I8</t>
  </si>
  <si>
    <t>EU-</t>
  </si>
  <si>
    <t>1. - 4. Quartal</t>
  </si>
  <si>
    <t>Name Projektbearbeiter (pro Projekt)</t>
  </si>
  <si>
    <t>Sachkosten (Projektname X)</t>
  </si>
  <si>
    <t>Investitionskosten (Projektname X)</t>
  </si>
  <si>
    <t>Förderprogramm (pro Projekt)</t>
  </si>
  <si>
    <t>D49</t>
  </si>
  <si>
    <t>D52</t>
  </si>
  <si>
    <t>D67</t>
  </si>
  <si>
    <t>D68</t>
  </si>
  <si>
    <t>1)</t>
  </si>
  <si>
    <t>Finanztabelle</t>
  </si>
  <si>
    <t>F2</t>
  </si>
  <si>
    <t>Zelle</t>
  </si>
  <si>
    <t>Beschreibung</t>
  </si>
  <si>
    <t>Nr.</t>
  </si>
  <si>
    <t>Leitfaden</t>
  </si>
  <si>
    <t>2)</t>
  </si>
  <si>
    <t>Strat.Ziele_Projektträger_Förd.</t>
  </si>
  <si>
    <t>C6:C15</t>
  </si>
  <si>
    <t>C20:C25</t>
  </si>
  <si>
    <t>C34:C43</t>
  </si>
  <si>
    <t>H6:H35</t>
  </si>
  <si>
    <r>
      <rPr>
        <b/>
        <sz val="11"/>
        <color theme="1"/>
        <rFont val="Calibri"/>
        <family val="2"/>
      </rPr>
      <t>strategische Ziele</t>
    </r>
    <r>
      <rPr>
        <sz val="11"/>
        <color theme="1"/>
        <rFont val="Calibri"/>
        <family val="2"/>
        <scheme val="minor"/>
      </rPr>
      <t xml:space="preserve"> prüfen und notfalls adaptieren/ergänzen</t>
    </r>
  </si>
  <si>
    <r>
      <rPr>
        <b/>
        <sz val="11"/>
        <color theme="1"/>
        <rFont val="Calibri"/>
        <family val="2"/>
      </rPr>
      <t>nationale Förderschienen</t>
    </r>
    <r>
      <rPr>
        <sz val="11"/>
        <color theme="1"/>
        <rFont val="Calibri"/>
        <family val="2"/>
        <scheme val="minor"/>
      </rPr>
      <t xml:space="preserve"> prüfen und notfalls adaptieren/ergänzen</t>
    </r>
  </si>
  <si>
    <r>
      <rPr>
        <b/>
        <sz val="11"/>
        <color theme="1"/>
        <rFont val="Calibri"/>
        <family val="2"/>
      </rPr>
      <t>EU-Förderschienen</t>
    </r>
    <r>
      <rPr>
        <sz val="11"/>
        <color theme="1"/>
        <rFont val="Calibri"/>
        <family val="2"/>
        <scheme val="minor"/>
      </rPr>
      <t xml:space="preserve"> prüfen und notfalls adaptieren/ergänzen</t>
    </r>
  </si>
  <si>
    <r>
      <rPr>
        <b/>
        <sz val="11"/>
        <color theme="1"/>
        <rFont val="Calibri"/>
        <family val="2"/>
      </rPr>
      <t>Projektträger</t>
    </r>
    <r>
      <rPr>
        <sz val="11"/>
        <color theme="1"/>
        <rFont val="Calibri"/>
        <family val="2"/>
        <scheme val="minor"/>
      </rPr>
      <t xml:space="preserve"> prüfen und notfalls adaptieren/ergänzen</t>
    </r>
  </si>
  <si>
    <t>3)</t>
  </si>
  <si>
    <t>4)</t>
  </si>
  <si>
    <t>5)</t>
  </si>
  <si>
    <t>6)</t>
  </si>
  <si>
    <t>7)</t>
  </si>
  <si>
    <t>8)</t>
  </si>
  <si>
    <t>9)</t>
  </si>
  <si>
    <t>10)</t>
  </si>
  <si>
    <t>Planung ind. Sachkosten</t>
  </si>
  <si>
    <t>B7:B37</t>
  </si>
  <si>
    <t>C7:C37</t>
  </si>
  <si>
    <t>D7:D37</t>
  </si>
  <si>
    <t>E7:E37</t>
  </si>
  <si>
    <t>F62:I67</t>
  </si>
  <si>
    <t>F75:I80</t>
  </si>
  <si>
    <r>
      <t xml:space="preserve">wenn in E7:E37 </t>
    </r>
    <r>
      <rPr>
        <b/>
        <sz val="11"/>
        <color theme="1"/>
        <rFont val="Calibri"/>
        <family val="2"/>
      </rPr>
      <t>Verteilungsschlüssel 1</t>
    </r>
    <r>
      <rPr>
        <sz val="11"/>
        <color theme="1"/>
        <rFont val="Calibri"/>
        <family val="2"/>
        <scheme val="minor"/>
      </rPr>
      <t xml:space="preserve"> ausgewählt wurde, prozentuale Verteilung eintragen</t>
    </r>
  </si>
  <si>
    <r>
      <t xml:space="preserve">wenn in E7:E37 </t>
    </r>
    <r>
      <rPr>
        <b/>
        <sz val="11"/>
        <color theme="1"/>
        <rFont val="Calibri"/>
        <family val="2"/>
      </rPr>
      <t>Verteilungsschlüssel 2</t>
    </r>
    <r>
      <rPr>
        <sz val="11"/>
        <color theme="1"/>
        <rFont val="Calibri"/>
        <family val="2"/>
        <scheme val="minor"/>
      </rPr>
      <t xml:space="preserve"> ausgewählt wurde, prozentuale Verteilung eintragen</t>
    </r>
  </si>
  <si>
    <t>F88:I93</t>
  </si>
  <si>
    <t>11)</t>
  </si>
  <si>
    <t>12)</t>
  </si>
  <si>
    <r>
      <rPr>
        <b/>
        <sz val="11"/>
        <color theme="1"/>
        <rFont val="Calibri"/>
        <family val="2"/>
      </rPr>
      <t>Kostenarten</t>
    </r>
    <r>
      <rPr>
        <sz val="11"/>
        <color theme="1"/>
        <rFont val="Calibri"/>
        <family val="2"/>
        <scheme val="minor"/>
      </rPr>
      <t xml:space="preserve"> der indirekten Sachkosten eintragen</t>
    </r>
  </si>
  <si>
    <r>
      <rPr>
        <b/>
        <sz val="11"/>
        <color theme="1"/>
        <rFont val="Calibri"/>
        <family val="2"/>
      </rPr>
      <t>Kosten</t>
    </r>
    <r>
      <rPr>
        <sz val="11"/>
        <color theme="1"/>
        <rFont val="Calibri"/>
        <family val="2"/>
        <scheme val="minor"/>
      </rPr>
      <t xml:space="preserve"> der indirekten Sachkosten eintragen</t>
    </r>
  </si>
  <si>
    <r>
      <rPr>
        <b/>
        <sz val="11"/>
        <color theme="1"/>
        <rFont val="Calibri"/>
        <family val="2"/>
      </rPr>
      <t>Verteilungsschlüssel (1/2/3)</t>
    </r>
    <r>
      <rPr>
        <sz val="11"/>
        <color theme="1"/>
        <rFont val="Calibri"/>
        <family val="2"/>
        <scheme val="minor"/>
      </rPr>
      <t xml:space="preserve"> der jeweiligen Kostenposition eintragen (drop down)</t>
    </r>
  </si>
  <si>
    <r>
      <rPr>
        <b/>
        <sz val="11"/>
        <color theme="1"/>
        <rFont val="Calibri"/>
        <family val="2"/>
      </rPr>
      <t>Kostenverteilung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(linear/manuell)</t>
    </r>
    <r>
      <rPr>
        <sz val="11"/>
        <color theme="1"/>
        <rFont val="Calibri"/>
        <family val="2"/>
        <scheme val="minor"/>
      </rPr>
      <t xml:space="preserve"> der jeweiligen Kostenposition eintragen (drop down)</t>
    </r>
  </si>
  <si>
    <r>
      <t xml:space="preserve">aktuelles </t>
    </r>
    <r>
      <rPr>
        <b/>
        <sz val="11"/>
        <color theme="1"/>
        <rFont val="Calibri"/>
        <family val="2"/>
      </rPr>
      <t>APRO-Jahr</t>
    </r>
    <r>
      <rPr>
        <sz val="11"/>
        <color theme="1"/>
        <rFont val="Calibri"/>
        <family val="2"/>
        <scheme val="minor"/>
      </rPr>
      <t xml:space="preserve"> auswählen (Drop-Down)</t>
    </r>
  </si>
  <si>
    <t>13)</t>
  </si>
  <si>
    <t>Projekte (EU-kofinanziert)</t>
  </si>
  <si>
    <t>14)</t>
  </si>
  <si>
    <t>Regionalman. Allg.</t>
  </si>
  <si>
    <t>EU-Kofinanziert</t>
  </si>
  <si>
    <t>Gemeinde</t>
  </si>
  <si>
    <t>Land</t>
  </si>
  <si>
    <t>E36:I36</t>
  </si>
  <si>
    <t>E37:I37</t>
  </si>
  <si>
    <t>E30:I30</t>
  </si>
  <si>
    <t>E31:I31</t>
  </si>
  <si>
    <t>E29:I29</t>
  </si>
  <si>
    <t>E52</t>
  </si>
  <si>
    <t>E12:I12</t>
  </si>
  <si>
    <t>Matrix</t>
  </si>
  <si>
    <t>15)</t>
  </si>
  <si>
    <t>Inhaltsleere Zeilen können ausgeblendet und eingebelendet werden.</t>
  </si>
  <si>
    <t>Abzug Summe ind. SK (RM-Projekte)</t>
  </si>
  <si>
    <t>Name nationale Förderstelle (pro Projekt)</t>
  </si>
  <si>
    <t>Budgetübersicht APRO Jahr</t>
  </si>
  <si>
    <t>Abzug Summe ind. SK (Projekt XY)</t>
  </si>
  <si>
    <t>Hilfszeile indirekte Sachkosten</t>
  </si>
  <si>
    <t>C9</t>
  </si>
  <si>
    <t>D9</t>
  </si>
  <si>
    <t>E9</t>
  </si>
  <si>
    <t>F9</t>
  </si>
  <si>
    <t>K29</t>
  </si>
  <si>
    <t>F50</t>
  </si>
  <si>
    <t>D50</t>
  </si>
  <si>
    <t>G9</t>
  </si>
  <si>
    <t>H9</t>
  </si>
  <si>
    <t>D19</t>
  </si>
  <si>
    <t>D25</t>
  </si>
  <si>
    <t>D32</t>
  </si>
  <si>
    <t>D53</t>
  </si>
  <si>
    <t>I9</t>
  </si>
  <si>
    <t>D40</t>
  </si>
  <si>
    <t>D69</t>
  </si>
  <si>
    <t>Projekt Laufzeit lfd APRO-Jahr</t>
  </si>
  <si>
    <t>E32:I32</t>
  </si>
  <si>
    <t>E13:I13</t>
  </si>
  <si>
    <t>E12</t>
  </si>
  <si>
    <t>E53</t>
  </si>
  <si>
    <t>F52</t>
  </si>
  <si>
    <t>F53</t>
  </si>
  <si>
    <t>F12</t>
  </si>
  <si>
    <t>Projekt Laufzeit</t>
  </si>
  <si>
    <t>Nicht-EU-kofinanzierte/ EU-kofinanzierte Tabs</t>
  </si>
  <si>
    <t>16)</t>
  </si>
  <si>
    <r>
      <t xml:space="preserve">wenn in E7:E37 </t>
    </r>
    <r>
      <rPr>
        <b/>
        <sz val="11"/>
        <rFont val="Calibri"/>
        <family val="2"/>
      </rPr>
      <t>Verteilungsschlüssel 3</t>
    </r>
    <r>
      <rPr>
        <sz val="11"/>
        <rFont val="Calibri"/>
        <family val="2"/>
        <scheme val="minor"/>
      </rPr>
      <t xml:space="preserve"> ausgewählt wurde, prozentuale Verteilung eintragen</t>
    </r>
  </si>
  <si>
    <r>
      <t>Es sind die Projektbearbeiter mit Namen, die Sachkosten, die Investitionskosten sowie die Förderprogramme</t>
    </r>
    <r>
      <rPr>
        <b/>
        <sz val="11"/>
        <rFont val="Calibri"/>
        <family val="2"/>
      </rPr>
      <t xml:space="preserve"> pro Projekt extra aufgeschlüsselt </t>
    </r>
    <r>
      <rPr>
        <sz val="11"/>
        <rFont val="Calibri"/>
        <family val="2"/>
        <scheme val="minor"/>
      </rPr>
      <t>anzuführen.</t>
    </r>
  </si>
  <si>
    <t>I15:I46
F15:F74
G15:G74
H15:H74</t>
  </si>
  <si>
    <r>
      <t xml:space="preserve">Im Falle eines </t>
    </r>
    <r>
      <rPr>
        <b/>
        <sz val="11"/>
        <rFont val="Calibri"/>
        <family val="2"/>
      </rPr>
      <t>mehrjährigen Projektes</t>
    </r>
    <r>
      <rPr>
        <sz val="11"/>
        <rFont val="Calibri"/>
        <family val="2"/>
        <scheme val="minor"/>
      </rPr>
      <t>, ist das Ende der Projektlaufzeit auszuwählen. Danach werden weitere Felder eingeblendet.</t>
    </r>
  </si>
  <si>
    <r>
      <t xml:space="preserve">Im Falle eines mehrjährigen Projektes sind hier die entsprechenden </t>
    </r>
    <r>
      <rPr>
        <b/>
        <sz val="11"/>
        <rFont val="Calibri"/>
        <family val="2"/>
      </rPr>
      <t>Daten für die Folgejahre</t>
    </r>
    <r>
      <rPr>
        <sz val="11"/>
        <rFont val="Calibri"/>
        <family val="2"/>
        <scheme val="minor"/>
      </rPr>
      <t xml:space="preserve"> einzutragen</t>
    </r>
  </si>
  <si>
    <t>17)</t>
  </si>
  <si>
    <t xml:space="preserve">Auszahlungen </t>
  </si>
  <si>
    <t>Finanztabelle sowie Projekte (EU-kofinanziert)</t>
  </si>
  <si>
    <t>Inhaltsleere Zeilen und die Spalten S bis X können ausgeblendet und eingebelendet werden.</t>
  </si>
  <si>
    <t>B43:B47</t>
  </si>
  <si>
    <t>18)</t>
  </si>
  <si>
    <t>Abzug Summe ind. SK die nicht RM betreffen: Jeweiliger Projektname muss noch ergänzt werden. Die Zeilen können ausgeblendet werden sofern sie nicht benötigt werden</t>
  </si>
  <si>
    <t>gesamt</t>
  </si>
  <si>
    <t>J31</t>
  </si>
  <si>
    <t>J32</t>
  </si>
  <si>
    <t>J12</t>
  </si>
  <si>
    <t>K31</t>
  </si>
  <si>
    <t>K32</t>
  </si>
  <si>
    <t>K13</t>
  </si>
  <si>
    <t>G52</t>
  </si>
  <si>
    <t>G53</t>
  </si>
  <si>
    <t>G12</t>
  </si>
  <si>
    <t>H52</t>
  </si>
  <si>
    <t>H53</t>
  </si>
  <si>
    <t>H12</t>
  </si>
  <si>
    <t>Weitere Regionsprojekte</t>
  </si>
  <si>
    <t>Projektlaufzeit</t>
  </si>
  <si>
    <t>Gesamtbudget (inkl. weiterer Regionsprojekte)</t>
  </si>
  <si>
    <t>Kostenstelle</t>
  </si>
  <si>
    <t>(Buchungscode)</t>
  </si>
  <si>
    <t>J9</t>
  </si>
  <si>
    <t>Gesamtbudget StLREG</t>
  </si>
  <si>
    <t>Projekt 50</t>
  </si>
  <si>
    <t>Projekt 49</t>
  </si>
  <si>
    <t>Projekt 41</t>
  </si>
  <si>
    <t>Projekt 42</t>
  </si>
  <si>
    <t>Projekt 43</t>
  </si>
  <si>
    <t>Projekt 44</t>
  </si>
  <si>
    <t>Projekt 45</t>
  </si>
  <si>
    <t>Projekt 46</t>
  </si>
  <si>
    <t>Projekt 47</t>
  </si>
  <si>
    <t>Projekt 48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</si>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</sst>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#,##0.00\ &quot;€&quot;"/>
    <numFmt numFmtId="166" formatCode="0.0%"/>
    <numFmt numFmtId="167" formatCode="_-* #,##0\ _€_-;\-* #,##0\ _€_-;_-* &quot;-&quot;??\ _€_-;_-@_-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1"/>
      <color rgb="FF003E6B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theme="1"/>
      <name val="Trebuchet MS"/>
      <family val="2"/>
    </font>
    <font>
      <sz val="9"/>
      <name val="Arial"/>
      <family val="2"/>
    </font>
    <font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indexed="9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1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587"/>
        <bgColor indexed="64"/>
      </patternFill>
    </fill>
    <fill>
      <patternFill patternType="solid">
        <fgColor rgb="FF99B2C3"/>
        <bgColor indexed="64"/>
      </patternFill>
    </fill>
    <fill>
      <patternFill patternType="solid">
        <fgColor rgb="FFE49956"/>
        <bgColor indexed="64"/>
      </patternFill>
    </fill>
    <fill>
      <patternFill patternType="solid">
        <fgColor rgb="FF003E6B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7FAF85"/>
        <bgColor indexed="64"/>
      </patternFill>
    </fill>
    <fill>
      <patternFill patternType="solid">
        <fgColor rgb="FFE3E3E3"/>
        <bgColor indexed="64"/>
      </patternFill>
    </fill>
    <fill>
      <patternFill patternType="lightGray">
        <bgColor theme="0"/>
      </patternFill>
    </fill>
    <fill>
      <patternFill patternType="solid">
        <fgColor rgb="FFFAEBDD"/>
        <bgColor indexed="64"/>
      </patternFill>
    </fill>
    <fill>
      <patternFill patternType="solid">
        <fgColor rgb="FF919191"/>
        <bgColor indexed="64"/>
      </patternFill>
    </fill>
    <fill>
      <patternFill patternType="solid">
        <fgColor rgb="FF3E3E3E"/>
        <bgColor indexed="64"/>
      </patternFill>
    </fill>
  </fills>
  <borders count="56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ck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/>
      <right/>
      <top/>
      <bottom style="thin">
        <color rgb="FF003E6B"/>
      </bottom>
      <diagonal/>
    </border>
    <border>
      <left/>
      <right/>
      <top style="thin">
        <color rgb="FF003E6B"/>
      </top>
      <bottom style="medium">
        <color rgb="FF003E6B"/>
      </bottom>
      <diagonal/>
    </border>
    <border>
      <left style="thick">
        <color theme="0"/>
      </left>
      <right/>
      <top style="thin">
        <color rgb="FF003E6B"/>
      </top>
      <bottom style="medium">
        <color rgb="FF003E6B"/>
      </bottom>
      <diagonal/>
    </border>
    <border>
      <left/>
      <right/>
      <top style="thin">
        <color rgb="FF003E6B"/>
      </top>
      <bottom style="thin">
        <color rgb="FF003E6B"/>
      </bottom>
      <diagonal/>
    </border>
    <border>
      <left/>
      <right/>
      <top style="thin">
        <color rgb="FF003E6B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 style="thin">
        <color rgb="FF003E6B"/>
      </top>
      <bottom style="medium">
        <color rgb="FF003E6B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rgb="FF003E6B"/>
      </top>
      <bottom/>
      <diagonal/>
    </border>
    <border>
      <left style="thin">
        <color theme="0"/>
      </left>
      <right/>
      <top style="thin">
        <color rgb="FF003E6B"/>
      </top>
      <bottom style="medium">
        <color rgb="FF003E6B"/>
      </bottom>
      <diagonal/>
    </border>
    <border>
      <left/>
      <right style="thick">
        <color theme="0"/>
      </right>
      <top/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 style="thin">
        <color theme="0"/>
      </bottom>
      <diagonal/>
    </border>
    <border>
      <left/>
      <right style="thick">
        <color theme="0"/>
      </right>
      <top style="thin">
        <color rgb="FF003E6B"/>
      </top>
      <bottom style="thin">
        <color rgb="FF003E6B"/>
      </bottom>
      <diagonal/>
    </border>
    <border>
      <left style="thick">
        <color theme="0"/>
      </left>
      <right style="thick">
        <color theme="0"/>
      </right>
      <top style="thin">
        <color rgb="FF003E6B"/>
      </top>
      <bottom style="thin">
        <color rgb="FF003E6B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ck">
        <color theme="0"/>
      </right>
      <top style="thin">
        <color rgb="FF003E6B"/>
      </top>
      <bottom style="medium">
        <color rgb="FF003E6B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auto="1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rgb="FF003E6B"/>
      </bottom>
      <diagonal/>
    </border>
    <border>
      <left/>
      <right style="thick">
        <color theme="0"/>
      </right>
      <top style="thin">
        <color theme="0"/>
      </top>
      <bottom/>
      <diagonal/>
    </border>
    <border>
      <left/>
      <right/>
      <top style="thin">
        <color rgb="FF003E6B"/>
      </top>
      <bottom style="thin">
        <color theme="0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medium">
        <color rgb="FF003E6B"/>
      </top>
      <bottom style="medium">
        <color rgb="FF003E6B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ck">
        <color theme="0"/>
      </left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</borders>
  <cellStyleXfs count="5">
    <xf numFmtId="0" fontId="0" fillId="0" borderId="0"/>
    <xf numFmtId="0" fontId="14" fillId="0" borderId="0"/>
    <xf numFmtId="0" fontId="15" fillId="0" borderId="0"/>
    <xf numFmtId="9" fontId="17" fillId="0" borderId="0" applyFont="0" applyFill="0" applyBorder="0" applyAlignment="0" applyProtection="0"/>
    <xf numFmtId="164" fontId="17" fillId="0" borderId="0" applyFont="0" applyFill="0" applyBorder="0" applyAlignment="0" applyProtection="0"/>
  </cellStyleXfs>
  <cellXfs count="428">
    <xf numFmtId="0" fontId="0" fillId="0" borderId="0" xfId="0"/>
    <xf numFmtId="0" fontId="0" fillId="2" borderId="0" xfId="0" applyFill="1"/>
    <xf numFmtId="0" fontId="0" fillId="6" borderId="0" xfId="0" applyFill="1"/>
    <xf numFmtId="0" fontId="0" fillId="2" borderId="2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4" fontId="1" fillId="2" borderId="0" xfId="0" applyNumberFormat="1" applyFont="1" applyFill="1"/>
    <xf numFmtId="0" fontId="6" fillId="3" borderId="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5" borderId="0" xfId="0" applyFont="1" applyFill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18" fillId="6" borderId="0" xfId="0" applyFont="1" applyFill="1" applyAlignment="1">
      <alignment horizontal="left"/>
    </xf>
    <xf numFmtId="166" fontId="6" fillId="5" borderId="0" xfId="3" applyNumberFormat="1" applyFont="1" applyFill="1" applyBorder="1" applyAlignment="1" applyProtection="1">
      <alignment horizontal="center"/>
    </xf>
    <xf numFmtId="0" fontId="16" fillId="10" borderId="20" xfId="0" applyFont="1" applyFill="1" applyBorder="1"/>
    <xf numFmtId="3" fontId="16" fillId="10" borderId="20" xfId="0" applyNumberFormat="1" applyFont="1" applyFill="1" applyBorder="1"/>
    <xf numFmtId="4" fontId="12" fillId="2" borderId="0" xfId="0" applyNumberFormat="1" applyFont="1" applyFill="1"/>
    <xf numFmtId="0" fontId="5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4" fontId="4" fillId="2" borderId="0" xfId="0" applyNumberFormat="1" applyFont="1" applyFill="1"/>
    <xf numFmtId="3" fontId="0" fillId="2" borderId="0" xfId="0" applyNumberFormat="1" applyFill="1"/>
    <xf numFmtId="4" fontId="0" fillId="2" borderId="0" xfId="0" applyNumberFormat="1" applyFill="1"/>
    <xf numFmtId="0" fontId="7" fillId="7" borderId="7" xfId="0" quotePrefix="1" applyFont="1" applyFill="1" applyBorder="1" applyAlignment="1">
      <alignment horizontal="center"/>
    </xf>
    <xf numFmtId="0" fontId="0" fillId="2" borderId="7" xfId="0" applyFill="1" applyBorder="1"/>
    <xf numFmtId="0" fontId="7" fillId="8" borderId="7" xfId="0" quotePrefix="1" applyFont="1" applyFill="1" applyBorder="1" applyAlignment="1">
      <alignment horizontal="center"/>
    </xf>
    <xf numFmtId="0" fontId="6" fillId="6" borderId="1" xfId="0" applyFont="1" applyFill="1" applyBorder="1"/>
    <xf numFmtId="0" fontId="6" fillId="6" borderId="1" xfId="0" applyFont="1" applyFill="1" applyBorder="1" applyAlignment="1">
      <alignment horizontal="center"/>
    </xf>
    <xf numFmtId="14" fontId="6" fillId="6" borderId="2" xfId="0" applyNumberFormat="1" applyFont="1" applyFill="1" applyBorder="1" applyAlignment="1">
      <alignment horizontal="center" vertical="center"/>
    </xf>
    <xf numFmtId="17" fontId="6" fillId="6" borderId="1" xfId="0" applyNumberFormat="1" applyFont="1" applyFill="1" applyBorder="1" applyAlignment="1">
      <alignment horizontal="center" vertical="center"/>
    </xf>
    <xf numFmtId="0" fontId="6" fillId="2" borderId="0" xfId="0" applyFont="1" applyFill="1"/>
    <xf numFmtId="17" fontId="6" fillId="2" borderId="12" xfId="0" applyNumberFormat="1" applyFont="1" applyFill="1" applyBorder="1" applyAlignment="1">
      <alignment vertical="center"/>
    </xf>
    <xf numFmtId="17" fontId="6" fillId="2" borderId="21" xfId="0" applyNumberFormat="1" applyFont="1" applyFill="1" applyBorder="1" applyAlignment="1">
      <alignment vertical="center"/>
    </xf>
    <xf numFmtId="0" fontId="6" fillId="6" borderId="11" xfId="0" applyFont="1" applyFill="1" applyBorder="1"/>
    <xf numFmtId="0" fontId="6" fillId="6" borderId="0" xfId="0" applyFont="1" applyFill="1"/>
    <xf numFmtId="0" fontId="6" fillId="6" borderId="2" xfId="0" applyFont="1" applyFill="1" applyBorder="1"/>
    <xf numFmtId="0" fontId="6" fillId="2" borderId="0" xfId="0" applyFont="1" applyFill="1" applyAlignment="1">
      <alignment horizontal="center"/>
    </xf>
    <xf numFmtId="0" fontId="0" fillId="9" borderId="3" xfId="0" applyFill="1" applyBorder="1" applyAlignment="1">
      <alignment vertical="center"/>
    </xf>
    <xf numFmtId="0" fontId="0" fillId="9" borderId="3" xfId="0" applyFill="1" applyBorder="1" applyAlignment="1">
      <alignment vertical="center" wrapText="1"/>
    </xf>
    <xf numFmtId="3" fontId="0" fillId="2" borderId="0" xfId="0" applyNumberFormat="1" applyFill="1" applyAlignment="1">
      <alignment wrapText="1"/>
    </xf>
    <xf numFmtId="0" fontId="0" fillId="2" borderId="0" xfId="0" applyFill="1" applyAlignment="1">
      <alignment wrapText="1"/>
    </xf>
    <xf numFmtId="0" fontId="0" fillId="9" borderId="8" xfId="0" applyFill="1" applyBorder="1" applyAlignment="1">
      <alignment vertical="center"/>
    </xf>
    <xf numFmtId="0" fontId="0" fillId="9" borderId="8" xfId="0" applyFill="1" applyBorder="1" applyAlignment="1">
      <alignment vertical="center" wrapText="1"/>
    </xf>
    <xf numFmtId="0" fontId="0" fillId="9" borderId="9" xfId="0" applyFill="1" applyBorder="1" applyAlignment="1">
      <alignment horizontal="left" vertical="center"/>
    </xf>
    <xf numFmtId="0" fontId="0" fillId="9" borderId="9" xfId="0" applyFill="1" applyBorder="1" applyAlignment="1">
      <alignment vertical="center" wrapText="1"/>
    </xf>
    <xf numFmtId="0" fontId="0" fillId="9" borderId="16" xfId="0" applyFill="1" applyBorder="1" applyAlignment="1">
      <alignment horizontal="left" vertical="center"/>
    </xf>
    <xf numFmtId="0" fontId="0" fillId="9" borderId="16" xfId="0" applyFill="1" applyBorder="1" applyAlignment="1">
      <alignment vertical="center" wrapText="1"/>
    </xf>
    <xf numFmtId="9" fontId="0" fillId="2" borderId="23" xfId="3" applyFont="1" applyFill="1" applyBorder="1" applyProtection="1"/>
    <xf numFmtId="9" fontId="0" fillId="2" borderId="0" xfId="3" applyFont="1" applyFill="1" applyProtection="1"/>
    <xf numFmtId="0" fontId="0" fillId="9" borderId="0" xfId="0" applyFill="1" applyAlignment="1">
      <alignment vertical="center" wrapText="1"/>
    </xf>
    <xf numFmtId="0" fontId="8" fillId="6" borderId="0" xfId="0" applyFont="1" applyFill="1" applyAlignment="1">
      <alignment horizontal="left"/>
    </xf>
    <xf numFmtId="0" fontId="0" fillId="2" borderId="8" xfId="0" applyFill="1" applyBorder="1"/>
    <xf numFmtId="165" fontId="0" fillId="2" borderId="0" xfId="0" applyNumberFormat="1" applyFill="1" applyAlignment="1">
      <alignment wrapText="1"/>
    </xf>
    <xf numFmtId="17" fontId="0" fillId="2" borderId="0" xfId="0" applyNumberFormat="1" applyFill="1" applyAlignment="1">
      <alignment wrapText="1"/>
    </xf>
    <xf numFmtId="0" fontId="6" fillId="6" borderId="0" xfId="0" applyFont="1" applyFill="1" applyAlignment="1">
      <alignment wrapText="1"/>
    </xf>
    <xf numFmtId="0" fontId="1" fillId="2" borderId="0" xfId="0" applyFont="1" applyFill="1"/>
    <xf numFmtId="0" fontId="7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 wrapText="1"/>
    </xf>
    <xf numFmtId="14" fontId="7" fillId="6" borderId="11" xfId="0" applyNumberFormat="1" applyFont="1" applyFill="1" applyBorder="1" applyAlignment="1">
      <alignment horizontal="center" vertical="center"/>
    </xf>
    <xf numFmtId="14" fontId="7" fillId="6" borderId="2" xfId="0" applyNumberFormat="1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wrapText="1"/>
    </xf>
    <xf numFmtId="0" fontId="3" fillId="9" borderId="22" xfId="0" applyFont="1" applyFill="1" applyBorder="1" applyAlignment="1">
      <alignment wrapText="1"/>
    </xf>
    <xf numFmtId="0" fontId="3" fillId="9" borderId="25" xfId="0" applyFont="1" applyFill="1" applyBorder="1" applyAlignment="1">
      <alignment wrapText="1"/>
    </xf>
    <xf numFmtId="0" fontId="1" fillId="2" borderId="16" xfId="0" applyFont="1" applyFill="1" applyBorder="1" applyAlignment="1">
      <alignment horizontal="center" vertical="center" wrapText="1"/>
    </xf>
    <xf numFmtId="166" fontId="0" fillId="2" borderId="0" xfId="3" applyNumberFormat="1" applyFont="1" applyFill="1" applyProtection="1"/>
    <xf numFmtId="14" fontId="0" fillId="2" borderId="0" xfId="0" applyNumberFormat="1" applyFill="1" applyAlignment="1">
      <alignment horizontal="center" vertical="center" wrapText="1"/>
    </xf>
    <xf numFmtId="4" fontId="0" fillId="2" borderId="0" xfId="0" applyNumberFormat="1" applyFill="1" applyAlignment="1">
      <alignment horizontal="right" vertical="center" wrapText="1"/>
    </xf>
    <xf numFmtId="4" fontId="1" fillId="2" borderId="0" xfId="0" applyNumberFormat="1" applyFont="1" applyFill="1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" fontId="4" fillId="2" borderId="0" xfId="0" applyNumberFormat="1" applyFont="1" applyFill="1" applyAlignment="1">
      <alignment vertical="center"/>
    </xf>
    <xf numFmtId="166" fontId="0" fillId="2" borderId="0" xfId="3" applyNumberFormat="1" applyFont="1" applyFill="1" applyAlignment="1" applyProtection="1">
      <alignment horizontal="right" vertical="center"/>
    </xf>
    <xf numFmtId="0" fontId="1" fillId="2" borderId="17" xfId="0" applyFont="1" applyFill="1" applyBorder="1" applyAlignment="1">
      <alignment horizontal="left" vertical="center" wrapText="1"/>
    </xf>
    <xf numFmtId="0" fontId="0" fillId="2" borderId="16" xfId="0" applyFill="1" applyBorder="1" applyAlignment="1">
      <alignment horizontal="center" vertical="center"/>
    </xf>
    <xf numFmtId="14" fontId="0" fillId="2" borderId="16" xfId="0" applyNumberFormat="1" applyFill="1" applyBorder="1" applyAlignment="1">
      <alignment horizontal="center" vertical="center"/>
    </xf>
    <xf numFmtId="4" fontId="0" fillId="2" borderId="17" xfId="0" applyNumberFormat="1" applyFill="1" applyBorder="1" applyAlignment="1">
      <alignment vertical="center"/>
    </xf>
    <xf numFmtId="0" fontId="0" fillId="2" borderId="16" xfId="0" applyFill="1" applyBorder="1" applyAlignment="1">
      <alignment horizontal="center" vertical="center" wrapText="1"/>
    </xf>
    <xf numFmtId="4" fontId="1" fillId="2" borderId="17" xfId="0" applyNumberFormat="1" applyFont="1" applyFill="1" applyBorder="1" applyAlignment="1">
      <alignment vertical="center"/>
    </xf>
    <xf numFmtId="166" fontId="1" fillId="2" borderId="17" xfId="3" applyNumberFormat="1" applyFont="1" applyFill="1" applyBorder="1" applyAlignment="1" applyProtection="1">
      <alignment horizontal="right" vertical="center"/>
    </xf>
    <xf numFmtId="4" fontId="1" fillId="2" borderId="17" xfId="0" applyNumberFormat="1" applyFont="1" applyFill="1" applyBorder="1" applyAlignment="1">
      <alignment horizontal="right" vertical="center"/>
    </xf>
    <xf numFmtId="166" fontId="0" fillId="2" borderId="0" xfId="3" applyNumberFormat="1" applyFont="1" applyFill="1" applyAlignment="1" applyProtection="1">
      <alignment vertical="center"/>
    </xf>
    <xf numFmtId="0" fontId="0" fillId="2" borderId="0" xfId="0" applyFill="1" applyAlignment="1">
      <alignment vertical="center"/>
    </xf>
    <xf numFmtId="2" fontId="12" fillId="2" borderId="0" xfId="0" applyNumberFormat="1" applyFont="1" applyFill="1" applyAlignment="1">
      <alignment wrapText="1"/>
    </xf>
    <xf numFmtId="10" fontId="0" fillId="2" borderId="0" xfId="0" applyNumberFormat="1" applyFill="1" applyAlignment="1">
      <alignment wrapText="1"/>
    </xf>
    <xf numFmtId="0" fontId="1" fillId="2" borderId="0" xfId="0" applyFont="1" applyFill="1" applyAlignment="1">
      <alignment horizontal="center" wrapText="1"/>
    </xf>
    <xf numFmtId="0" fontId="5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165" fontId="2" fillId="2" borderId="0" xfId="0" applyNumberFormat="1" applyFont="1" applyFill="1" applyAlignment="1">
      <alignment horizontal="center" wrapText="1"/>
    </xf>
    <xf numFmtId="165" fontId="2" fillId="2" borderId="0" xfId="0" applyNumberFormat="1" applyFont="1" applyFill="1" applyAlignment="1">
      <alignment wrapText="1"/>
    </xf>
    <xf numFmtId="0" fontId="6" fillId="6" borderId="0" xfId="0" applyFont="1" applyFill="1" applyAlignment="1">
      <alignment horizontal="right" wrapText="1"/>
    </xf>
    <xf numFmtId="0" fontId="6" fillId="2" borderId="1" xfId="0" applyFont="1" applyFill="1" applyBorder="1" applyAlignment="1">
      <alignment horizontal="right" wrapText="1"/>
    </xf>
    <xf numFmtId="0" fontId="1" fillId="9" borderId="3" xfId="0" applyFont="1" applyFill="1" applyBorder="1" applyAlignment="1">
      <alignment horizontal="left"/>
    </xf>
    <xf numFmtId="10" fontId="1" fillId="2" borderId="0" xfId="0" applyNumberFormat="1" applyFont="1" applyFill="1" applyAlignment="1">
      <alignment wrapText="1"/>
    </xf>
    <xf numFmtId="0" fontId="0" fillId="9" borderId="8" xfId="0" applyFill="1" applyBorder="1"/>
    <xf numFmtId="0" fontId="4" fillId="9" borderId="8" xfId="0" applyFont="1" applyFill="1" applyBorder="1" applyAlignment="1">
      <alignment wrapText="1"/>
    </xf>
    <xf numFmtId="10" fontId="4" fillId="2" borderId="0" xfId="0" applyNumberFormat="1" applyFont="1" applyFill="1" applyAlignment="1">
      <alignment wrapText="1"/>
    </xf>
    <xf numFmtId="0" fontId="0" fillId="9" borderId="9" xfId="0" applyFill="1" applyBorder="1"/>
    <xf numFmtId="0" fontId="4" fillId="9" borderId="9" xfId="0" applyFont="1" applyFill="1" applyBorder="1" applyAlignment="1">
      <alignment wrapText="1"/>
    </xf>
    <xf numFmtId="10" fontId="0" fillId="2" borderId="0" xfId="0" applyNumberFormat="1" applyFill="1" applyAlignment="1">
      <alignment horizontal="center" wrapText="1"/>
    </xf>
    <xf numFmtId="0" fontId="6" fillId="6" borderId="0" xfId="0" applyFont="1" applyFill="1" applyAlignment="1">
      <alignment horizontal="left"/>
    </xf>
    <xf numFmtId="0" fontId="0" fillId="9" borderId="3" xfId="0" applyFill="1" applyBorder="1" applyAlignment="1">
      <alignment horizontal="left"/>
    </xf>
    <xf numFmtId="0" fontId="4" fillId="9" borderId="3" xfId="0" applyFont="1" applyFill="1" applyBorder="1" applyAlignment="1">
      <alignment horizontal="left" vertical="center"/>
    </xf>
    <xf numFmtId="0" fontId="4" fillId="9" borderId="3" xfId="0" applyFont="1" applyFill="1" applyBorder="1" applyAlignment="1">
      <alignment horizontal="left"/>
    </xf>
    <xf numFmtId="0" fontId="4" fillId="9" borderId="8" xfId="0" applyFont="1" applyFill="1" applyBorder="1" applyAlignment="1">
      <alignment horizontal="left" vertical="center"/>
    </xf>
    <xf numFmtId="0" fontId="4" fillId="9" borderId="8" xfId="0" applyFont="1" applyFill="1" applyBorder="1" applyAlignment="1">
      <alignment horizontal="left" wrapText="1"/>
    </xf>
    <xf numFmtId="0" fontId="4" fillId="9" borderId="0" xfId="0" applyFont="1" applyFill="1" applyAlignment="1">
      <alignment horizontal="left" vertical="center"/>
    </xf>
    <xf numFmtId="0" fontId="4" fillId="9" borderId="0" xfId="0" applyFont="1" applyFill="1" applyAlignment="1">
      <alignment horizontal="left" wrapText="1"/>
    </xf>
    <xf numFmtId="0" fontId="4" fillId="9" borderId="3" xfId="0" applyFont="1" applyFill="1" applyBorder="1" applyAlignment="1">
      <alignment horizontal="center" vertical="center"/>
    </xf>
    <xf numFmtId="0" fontId="0" fillId="2" borderId="0" xfId="0" applyFill="1" applyAlignment="1">
      <alignment horizontal="left" wrapText="1"/>
    </xf>
    <xf numFmtId="165" fontId="0" fillId="2" borderId="0" xfId="0" applyNumberFormat="1" applyFill="1" applyAlignment="1">
      <alignment horizontal="right" wrapText="1"/>
    </xf>
    <xf numFmtId="0" fontId="3" fillId="2" borderId="0" xfId="0" applyFont="1" applyFill="1" applyAlignment="1">
      <alignment wrapText="1"/>
    </xf>
    <xf numFmtId="0" fontId="0" fillId="11" borderId="3" xfId="0" applyFill="1" applyBorder="1" applyProtection="1">
      <protection locked="0"/>
    </xf>
    <xf numFmtId="0" fontId="0" fillId="11" borderId="8" xfId="0" applyFill="1" applyBorder="1" applyProtection="1">
      <protection locked="0"/>
    </xf>
    <xf numFmtId="0" fontId="0" fillId="11" borderId="9" xfId="0" applyFill="1" applyBorder="1" applyProtection="1">
      <protection locked="0"/>
    </xf>
    <xf numFmtId="0" fontId="1" fillId="11" borderId="0" xfId="0" applyFont="1" applyFill="1" applyAlignment="1" applyProtection="1">
      <alignment horizontal="center"/>
      <protection locked="0"/>
    </xf>
    <xf numFmtId="0" fontId="0" fillId="11" borderId="24" xfId="0" applyFill="1" applyBorder="1" applyAlignment="1" applyProtection="1">
      <alignment horizontal="center" vertical="center" wrapText="1"/>
      <protection locked="0"/>
    </xf>
    <xf numFmtId="14" fontId="0" fillId="11" borderId="24" xfId="0" applyNumberFormat="1" applyFill="1" applyBorder="1" applyAlignment="1" applyProtection="1">
      <alignment horizontal="center" vertical="center" wrapText="1"/>
      <protection locked="0"/>
    </xf>
    <xf numFmtId="166" fontId="0" fillId="11" borderId="28" xfId="3" applyNumberFormat="1" applyFont="1" applyFill="1" applyBorder="1" applyAlignment="1" applyProtection="1">
      <alignment wrapText="1"/>
      <protection locked="0"/>
    </xf>
    <xf numFmtId="166" fontId="0" fillId="11" borderId="28" xfId="3" applyNumberFormat="1" applyFont="1" applyFill="1" applyBorder="1" applyProtection="1">
      <protection locked="0"/>
    </xf>
    <xf numFmtId="166" fontId="0" fillId="11" borderId="6" xfId="3" applyNumberFormat="1" applyFont="1" applyFill="1" applyBorder="1" applyProtection="1">
      <protection locked="0"/>
    </xf>
    <xf numFmtId="14" fontId="6" fillId="6" borderId="0" xfId="0" applyNumberFormat="1" applyFont="1" applyFill="1" applyAlignment="1">
      <alignment vertical="center"/>
    </xf>
    <xf numFmtId="17" fontId="6" fillId="6" borderId="0" xfId="0" applyNumberFormat="1" applyFont="1" applyFill="1" applyAlignment="1">
      <alignment horizontal="center" vertical="center"/>
    </xf>
    <xf numFmtId="17" fontId="7" fillId="2" borderId="0" xfId="0" applyNumberFormat="1" applyFont="1" applyFill="1"/>
    <xf numFmtId="3" fontId="1" fillId="2" borderId="0" xfId="0" applyNumberFormat="1" applyFont="1" applyFill="1"/>
    <xf numFmtId="0" fontId="3" fillId="9" borderId="0" xfId="0" applyFont="1" applyFill="1" applyAlignment="1">
      <alignment wrapText="1"/>
    </xf>
    <xf numFmtId="167" fontId="3" fillId="9" borderId="0" xfId="4" applyNumberFormat="1" applyFont="1" applyFill="1" applyBorder="1" applyAlignment="1" applyProtection="1">
      <alignment wrapText="1"/>
    </xf>
    <xf numFmtId="0" fontId="12" fillId="2" borderId="0" xfId="0" applyFont="1" applyFill="1"/>
    <xf numFmtId="165" fontId="12" fillId="2" borderId="0" xfId="0" applyNumberFormat="1" applyFont="1" applyFill="1"/>
    <xf numFmtId="0" fontId="0" fillId="11" borderId="18" xfId="0" applyFill="1" applyBorder="1" applyProtection="1">
      <protection locked="0"/>
    </xf>
    <xf numFmtId="0" fontId="6" fillId="6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wrapText="1"/>
    </xf>
    <xf numFmtId="3" fontId="8" fillId="2" borderId="0" xfId="0" applyNumberFormat="1" applyFont="1" applyFill="1" applyAlignment="1">
      <alignment horizontal="right" vertical="center" wrapText="1"/>
    </xf>
    <xf numFmtId="0" fontId="7" fillId="2" borderId="0" xfId="0" applyFont="1" applyFill="1"/>
    <xf numFmtId="0" fontId="6" fillId="4" borderId="6" xfId="0" applyFont="1" applyFill="1" applyBorder="1" applyAlignment="1">
      <alignment horizontal="center"/>
    </xf>
    <xf numFmtId="0" fontId="6" fillId="12" borderId="1" xfId="0" applyFont="1" applyFill="1" applyBorder="1" applyAlignment="1">
      <alignment horizontal="right" wrapText="1"/>
    </xf>
    <xf numFmtId="0" fontId="3" fillId="2" borderId="0" xfId="0" applyFont="1" applyFill="1"/>
    <xf numFmtId="14" fontId="21" fillId="2" borderId="0" xfId="0" applyNumberFormat="1" applyFont="1" applyFill="1"/>
    <xf numFmtId="165" fontId="23" fillId="12" borderId="1" xfId="0" applyNumberFormat="1" applyFont="1" applyFill="1" applyBorder="1" applyAlignment="1">
      <alignment horizontal="center" wrapText="1"/>
    </xf>
    <xf numFmtId="165" fontId="23" fillId="2" borderId="1" xfId="0" applyNumberFormat="1" applyFont="1" applyFill="1" applyBorder="1" applyAlignment="1">
      <alignment horizontal="center" wrapText="1"/>
    </xf>
    <xf numFmtId="165" fontId="23" fillId="5" borderId="1" xfId="0" applyNumberFormat="1" applyFont="1" applyFill="1" applyBorder="1" applyAlignment="1">
      <alignment horizontal="center" wrapText="1"/>
    </xf>
    <xf numFmtId="165" fontId="23" fillId="6" borderId="1" xfId="0" applyNumberFormat="1" applyFont="1" applyFill="1" applyBorder="1" applyAlignment="1">
      <alignment horizontal="center" wrapText="1"/>
    </xf>
    <xf numFmtId="0" fontId="6" fillId="12" borderId="1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center" wrapText="1"/>
    </xf>
    <xf numFmtId="0" fontId="7" fillId="2" borderId="0" xfId="0" applyFont="1" applyFill="1" applyAlignment="1">
      <alignment wrapText="1"/>
    </xf>
    <xf numFmtId="0" fontId="25" fillId="2" borderId="0" xfId="0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4" fontId="4" fillId="2" borderId="0" xfId="0" applyNumberFormat="1" applyFont="1" applyFill="1" applyAlignment="1">
      <alignment wrapText="1"/>
    </xf>
    <xf numFmtId="4" fontId="19" fillId="2" borderId="0" xfId="0" applyNumberFormat="1" applyFont="1" applyFill="1" applyAlignment="1">
      <alignment wrapText="1"/>
    </xf>
    <xf numFmtId="4" fontId="0" fillId="2" borderId="0" xfId="0" applyNumberFormat="1" applyFill="1" applyAlignment="1">
      <alignment wrapText="1"/>
    </xf>
    <xf numFmtId="4" fontId="1" fillId="2" borderId="16" xfId="0" applyNumberFormat="1" applyFont="1" applyFill="1" applyBorder="1" applyAlignment="1">
      <alignment wrapText="1"/>
    </xf>
    <xf numFmtId="4" fontId="1" fillId="2" borderId="23" xfId="0" applyNumberFormat="1" applyFont="1" applyFill="1" applyBorder="1"/>
    <xf numFmtId="4" fontId="4" fillId="2" borderId="24" xfId="0" applyNumberFormat="1" applyFont="1" applyFill="1" applyBorder="1"/>
    <xf numFmtId="4" fontId="4" fillId="11" borderId="24" xfId="0" applyNumberFormat="1" applyFont="1" applyFill="1" applyBorder="1" applyProtection="1">
      <protection locked="0"/>
    </xf>
    <xf numFmtId="4" fontId="1" fillId="2" borderId="18" xfId="0" applyNumberFormat="1" applyFont="1" applyFill="1" applyBorder="1"/>
    <xf numFmtId="4" fontId="0" fillId="2" borderId="24" xfId="0" applyNumberFormat="1" applyFill="1" applyBorder="1"/>
    <xf numFmtId="4" fontId="7" fillId="2" borderId="0" xfId="0" applyNumberFormat="1" applyFont="1" applyFill="1"/>
    <xf numFmtId="4" fontId="0" fillId="2" borderId="28" xfId="3" applyNumberFormat="1" applyFont="1" applyFill="1" applyBorder="1" applyAlignment="1" applyProtection="1">
      <alignment wrapText="1"/>
    </xf>
    <xf numFmtId="4" fontId="0" fillId="2" borderId="23" xfId="3" applyNumberFormat="1" applyFont="1" applyFill="1" applyBorder="1" applyProtection="1"/>
    <xf numFmtId="4" fontId="11" fillId="2" borderId="0" xfId="0" applyNumberFormat="1" applyFont="1" applyFill="1"/>
    <xf numFmtId="4" fontId="0" fillId="2" borderId="19" xfId="0" applyNumberFormat="1" applyFill="1" applyBorder="1" applyAlignment="1">
      <alignment horizontal="right" vertical="center"/>
    </xf>
    <xf numFmtId="4" fontId="0" fillId="2" borderId="16" xfId="0" applyNumberFormat="1" applyFill="1" applyBorder="1" applyAlignment="1">
      <alignment horizontal="right" vertical="center"/>
    </xf>
    <xf numFmtId="3" fontId="0" fillId="2" borderId="0" xfId="0" applyNumberFormat="1" applyFill="1" applyAlignment="1">
      <alignment horizontal="right" vertical="center"/>
    </xf>
    <xf numFmtId="4" fontId="26" fillId="2" borderId="0" xfId="0" applyNumberFormat="1" applyFont="1" applyFill="1" applyAlignment="1">
      <alignment horizontal="right" vertical="center" wrapText="1"/>
    </xf>
    <xf numFmtId="4" fontId="0" fillId="2" borderId="0" xfId="0" applyNumberFormat="1" applyFill="1" applyAlignment="1">
      <alignment vertical="center"/>
    </xf>
    <xf numFmtId="4" fontId="3" fillId="9" borderId="12" xfId="0" applyNumberFormat="1" applyFont="1" applyFill="1" applyBorder="1" applyAlignment="1">
      <alignment vertical="center" wrapText="1"/>
    </xf>
    <xf numFmtId="0" fontId="0" fillId="2" borderId="15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0" fillId="2" borderId="0" xfId="0" quotePrefix="1" applyFill="1"/>
    <xf numFmtId="0" fontId="6" fillId="3" borderId="2" xfId="0" applyFont="1" applyFill="1" applyBorder="1" applyAlignment="1">
      <alignment horizontal="center"/>
    </xf>
    <xf numFmtId="0" fontId="4" fillId="9" borderId="0" xfId="0" applyFont="1" applyFill="1" applyAlignment="1">
      <alignment wrapText="1"/>
    </xf>
    <xf numFmtId="0" fontId="6" fillId="5" borderId="13" xfId="0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Continuous"/>
    </xf>
    <xf numFmtId="0" fontId="6" fillId="5" borderId="3" xfId="0" applyFont="1" applyFill="1" applyBorder="1" applyAlignment="1">
      <alignment horizontal="centerContinuous"/>
    </xf>
    <xf numFmtId="0" fontId="6" fillId="6" borderId="0" xfId="0" applyFont="1" applyFill="1" applyAlignment="1">
      <alignment horizontal="centerContinuous"/>
    </xf>
    <xf numFmtId="17" fontId="6" fillId="6" borderId="2" xfId="0" quotePrefix="1" applyNumberFormat="1" applyFont="1" applyFill="1" applyBorder="1" applyAlignment="1">
      <alignment horizontal="center"/>
    </xf>
    <xf numFmtId="17" fontId="6" fillId="6" borderId="1" xfId="0" quotePrefix="1" applyNumberFormat="1" applyFont="1" applyFill="1" applyBorder="1" applyAlignment="1">
      <alignment horizontal="center"/>
    </xf>
    <xf numFmtId="14" fontId="6" fillId="6" borderId="1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17" fontId="0" fillId="2" borderId="0" xfId="0" quotePrefix="1" applyNumberFormat="1" applyFill="1" applyAlignment="1">
      <alignment horizontal="center"/>
    </xf>
    <xf numFmtId="0" fontId="6" fillId="2" borderId="3" xfId="0" applyFont="1" applyFill="1" applyBorder="1" applyAlignment="1">
      <alignment horizontal="centerContinuous"/>
    </xf>
    <xf numFmtId="0" fontId="6" fillId="6" borderId="2" xfId="0" applyFont="1" applyFill="1" applyBorder="1" applyAlignment="1">
      <alignment horizontal="center"/>
    </xf>
    <xf numFmtId="0" fontId="27" fillId="6" borderId="0" xfId="0" applyFont="1" applyFill="1" applyAlignment="1">
      <alignment horizontal="left"/>
    </xf>
    <xf numFmtId="0" fontId="8" fillId="4" borderId="34" xfId="0" applyFont="1" applyFill="1" applyBorder="1" applyAlignment="1" applyProtection="1">
      <alignment horizontal="left" vertical="top" wrapText="1"/>
      <protection locked="0"/>
    </xf>
    <xf numFmtId="4" fontId="0" fillId="2" borderId="28" xfId="0" applyNumberFormat="1" applyFill="1" applyBorder="1"/>
    <xf numFmtId="0" fontId="8" fillId="4" borderId="35" xfId="0" applyFont="1" applyFill="1" applyBorder="1" applyAlignment="1" applyProtection="1">
      <alignment horizontal="left" vertical="top" wrapText="1"/>
      <protection locked="0"/>
    </xf>
    <xf numFmtId="4" fontId="0" fillId="2" borderId="6" xfId="0" applyNumberFormat="1" applyFill="1" applyBorder="1"/>
    <xf numFmtId="4" fontId="4" fillId="11" borderId="13" xfId="0" applyNumberFormat="1" applyFont="1" applyFill="1" applyBorder="1" applyProtection="1">
      <protection locked="0"/>
    </xf>
    <xf numFmtId="0" fontId="6" fillId="4" borderId="36" xfId="0" applyFont="1" applyFill="1" applyBorder="1" applyAlignment="1">
      <alignment wrapText="1"/>
    </xf>
    <xf numFmtId="4" fontId="1" fillId="2" borderId="36" xfId="0" applyNumberFormat="1" applyFont="1" applyFill="1" applyBorder="1"/>
    <xf numFmtId="4" fontId="1" fillId="2" borderId="37" xfId="0" applyNumberFormat="1" applyFont="1" applyFill="1" applyBorder="1"/>
    <xf numFmtId="0" fontId="8" fillId="4" borderId="34" xfId="0" applyFont="1" applyFill="1" applyBorder="1" applyAlignment="1" applyProtection="1">
      <alignment horizontal="left" vertical="top" wrapText="1" indent="1"/>
      <protection locked="0"/>
    </xf>
    <xf numFmtId="4" fontId="0" fillId="2" borderId="38" xfId="0" applyNumberFormat="1" applyFill="1" applyBorder="1"/>
    <xf numFmtId="4" fontId="4" fillId="11" borderId="26" xfId="0" applyNumberFormat="1" applyFont="1" applyFill="1" applyBorder="1" applyProtection="1">
      <protection locked="0"/>
    </xf>
    <xf numFmtId="0" fontId="8" fillId="4" borderId="35" xfId="0" applyFont="1" applyFill="1" applyBorder="1" applyAlignment="1" applyProtection="1">
      <alignment horizontal="left" vertical="top" wrapText="1" indent="1"/>
      <protection locked="0"/>
    </xf>
    <xf numFmtId="0" fontId="7" fillId="4" borderId="34" xfId="0" applyFont="1" applyFill="1" applyBorder="1" applyAlignment="1">
      <alignment horizontal="left" wrapText="1"/>
    </xf>
    <xf numFmtId="4" fontId="0" fillId="2" borderId="28" xfId="0" applyNumberFormat="1" applyFill="1" applyBorder="1" applyAlignment="1">
      <alignment horizontal="right"/>
    </xf>
    <xf numFmtId="0" fontId="6" fillId="4" borderId="23" xfId="0" applyFont="1" applyFill="1" applyBorder="1" applyAlignment="1">
      <alignment wrapText="1"/>
    </xf>
    <xf numFmtId="4" fontId="1" fillId="2" borderId="39" xfId="0" applyNumberFormat="1" applyFont="1" applyFill="1" applyBorder="1"/>
    <xf numFmtId="0" fontId="0" fillId="2" borderId="7" xfId="0" applyFill="1" applyBorder="1" applyAlignment="1">
      <alignment wrapText="1"/>
    </xf>
    <xf numFmtId="0" fontId="7" fillId="5" borderId="34" xfId="0" applyFont="1" applyFill="1" applyBorder="1" applyAlignment="1">
      <alignment horizontal="left" wrapText="1"/>
    </xf>
    <xf numFmtId="0" fontId="6" fillId="5" borderId="37" xfId="0" applyFont="1" applyFill="1" applyBorder="1" applyAlignment="1">
      <alignment horizontal="left" wrapText="1"/>
    </xf>
    <xf numFmtId="0" fontId="8" fillId="5" borderId="34" xfId="0" applyFont="1" applyFill="1" applyBorder="1" applyAlignment="1" applyProtection="1">
      <alignment horizontal="left" vertical="top" wrapText="1"/>
      <protection locked="0"/>
    </xf>
    <xf numFmtId="0" fontId="7" fillId="5" borderId="7" xfId="0" applyFont="1" applyFill="1" applyBorder="1" applyAlignment="1">
      <alignment horizontal="left" wrapText="1"/>
    </xf>
    <xf numFmtId="0" fontId="6" fillId="5" borderId="23" xfId="0" applyFont="1" applyFill="1" applyBorder="1" applyAlignment="1">
      <alignment horizontal="left" wrapText="1"/>
    </xf>
    <xf numFmtId="0" fontId="7" fillId="7" borderId="7" xfId="0" applyFont="1" applyFill="1" applyBorder="1" applyAlignment="1">
      <alignment wrapText="1"/>
    </xf>
    <xf numFmtId="0" fontId="7" fillId="8" borderId="37" xfId="0" applyFont="1" applyFill="1" applyBorder="1" applyAlignment="1">
      <alignment wrapText="1"/>
    </xf>
    <xf numFmtId="0" fontId="7" fillId="8" borderId="7" xfId="0" applyFont="1" applyFill="1" applyBorder="1" applyAlignment="1">
      <alignment wrapText="1"/>
    </xf>
    <xf numFmtId="14" fontId="0" fillId="2" borderId="0" xfId="0" applyNumberFormat="1" applyFill="1"/>
    <xf numFmtId="0" fontId="22" fillId="2" borderId="0" xfId="0" applyFont="1" applyFill="1" applyAlignment="1">
      <alignment horizontal="center" wrapText="1"/>
    </xf>
    <xf numFmtId="0" fontId="6" fillId="13" borderId="2" xfId="0" applyFont="1" applyFill="1" applyBorder="1" applyAlignment="1">
      <alignment horizontal="center"/>
    </xf>
    <xf numFmtId="17" fontId="6" fillId="13" borderId="2" xfId="0" quotePrefix="1" applyNumberFormat="1" applyFont="1" applyFill="1" applyBorder="1" applyAlignment="1">
      <alignment horizontal="center"/>
    </xf>
    <xf numFmtId="4" fontId="4" fillId="11" borderId="28" xfId="0" applyNumberFormat="1" applyFont="1" applyFill="1" applyBorder="1" applyProtection="1">
      <protection locked="0"/>
    </xf>
    <xf numFmtId="0" fontId="0" fillId="2" borderId="2" xfId="0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17" fontId="6" fillId="6" borderId="11" xfId="0" quotePrefix="1" applyNumberFormat="1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Continuous"/>
    </xf>
    <xf numFmtId="4" fontId="4" fillId="11" borderId="40" xfId="0" applyNumberFormat="1" applyFont="1" applyFill="1" applyBorder="1" applyProtection="1">
      <protection locked="0"/>
    </xf>
    <xf numFmtId="4" fontId="0" fillId="2" borderId="40" xfId="0" applyNumberFormat="1" applyFill="1" applyBorder="1"/>
    <xf numFmtId="4" fontId="1" fillId="2" borderId="16" xfId="0" applyNumberFormat="1" applyFont="1" applyFill="1" applyBorder="1"/>
    <xf numFmtId="0" fontId="0" fillId="2" borderId="0" xfId="0" applyFill="1" applyAlignment="1">
      <alignment horizontal="right"/>
    </xf>
    <xf numFmtId="166" fontId="0" fillId="2" borderId="0" xfId="3" applyNumberFormat="1" applyFont="1" applyFill="1" applyAlignment="1" applyProtection="1">
      <alignment horizontal="right"/>
    </xf>
    <xf numFmtId="0" fontId="0" fillId="2" borderId="41" xfId="0" applyFill="1" applyBorder="1"/>
    <xf numFmtId="0" fontId="0" fillId="2" borderId="41" xfId="0" applyFill="1" applyBorder="1" applyAlignment="1">
      <alignment horizontal="right"/>
    </xf>
    <xf numFmtId="166" fontId="0" fillId="2" borderId="41" xfId="3" applyNumberFormat="1" applyFont="1" applyFill="1" applyBorder="1" applyAlignment="1" applyProtection="1">
      <alignment horizontal="right"/>
    </xf>
    <xf numFmtId="0" fontId="1" fillId="2" borderId="0" xfId="0" applyFont="1" applyFill="1" applyAlignment="1">
      <alignment horizontal="center"/>
    </xf>
    <xf numFmtId="0" fontId="8" fillId="4" borderId="34" xfId="0" applyFont="1" applyFill="1" applyBorder="1" applyAlignment="1">
      <alignment horizontal="left" vertical="top" wrapText="1"/>
    </xf>
    <xf numFmtId="0" fontId="8" fillId="4" borderId="35" xfId="0" applyFont="1" applyFill="1" applyBorder="1" applyAlignment="1">
      <alignment horizontal="left" vertical="top" wrapText="1"/>
    </xf>
    <xf numFmtId="0" fontId="8" fillId="4" borderId="34" xfId="0" applyFont="1" applyFill="1" applyBorder="1" applyAlignment="1">
      <alignment horizontal="left" vertical="top" wrapText="1" indent="1"/>
    </xf>
    <xf numFmtId="0" fontId="8" fillId="4" borderId="35" xfId="0" applyFont="1" applyFill="1" applyBorder="1" applyAlignment="1">
      <alignment horizontal="left" vertical="top" wrapText="1" indent="1"/>
    </xf>
    <xf numFmtId="0" fontId="0" fillId="2" borderId="24" xfId="0" applyFill="1" applyBorder="1" applyAlignment="1">
      <alignment horizontal="center" vertical="center" wrapText="1"/>
    </xf>
    <xf numFmtId="4" fontId="4" fillId="2" borderId="40" xfId="0" applyNumberFormat="1" applyFont="1" applyFill="1" applyBorder="1"/>
    <xf numFmtId="0" fontId="9" fillId="2" borderId="0" xfId="0" applyFont="1" applyFill="1"/>
    <xf numFmtId="4" fontId="10" fillId="2" borderId="0" xfId="0" applyNumberFormat="1" applyFont="1" applyFill="1"/>
    <xf numFmtId="4" fontId="26" fillId="2" borderId="28" xfId="0" applyNumberFormat="1" applyFont="1" applyFill="1" applyBorder="1"/>
    <xf numFmtId="0" fontId="6" fillId="4" borderId="36" xfId="0" applyFont="1" applyFill="1" applyBorder="1"/>
    <xf numFmtId="0" fontId="7" fillId="4" borderId="34" xfId="0" applyFont="1" applyFill="1" applyBorder="1" applyAlignment="1">
      <alignment horizontal="left"/>
    </xf>
    <xf numFmtId="0" fontId="6" fillId="4" borderId="23" xfId="0" applyFont="1" applyFill="1" applyBorder="1"/>
    <xf numFmtId="0" fontId="8" fillId="5" borderId="34" xfId="0" applyFont="1" applyFill="1" applyBorder="1" applyAlignment="1">
      <alignment horizontal="left"/>
    </xf>
    <xf numFmtId="0" fontId="6" fillId="5" borderId="37" xfId="0" applyFont="1" applyFill="1" applyBorder="1" applyAlignment="1">
      <alignment horizontal="left"/>
    </xf>
    <xf numFmtId="0" fontId="18" fillId="5" borderId="34" xfId="0" applyFont="1" applyFill="1" applyBorder="1" applyAlignment="1" applyProtection="1">
      <alignment horizontal="left" vertical="top" wrapText="1"/>
      <protection locked="0"/>
    </xf>
    <xf numFmtId="0" fontId="7" fillId="5" borderId="42" xfId="0" applyFont="1" applyFill="1" applyBorder="1" applyAlignment="1">
      <alignment horizontal="left"/>
    </xf>
    <xf numFmtId="0" fontId="7" fillId="5" borderId="7" xfId="0" applyFont="1" applyFill="1" applyBorder="1" applyAlignment="1">
      <alignment horizontal="left"/>
    </xf>
    <xf numFmtId="0" fontId="6" fillId="5" borderId="23" xfId="0" applyFont="1" applyFill="1" applyBorder="1" applyAlignment="1">
      <alignment horizontal="left"/>
    </xf>
    <xf numFmtId="0" fontId="7" fillId="7" borderId="7" xfId="0" applyFont="1" applyFill="1" applyBorder="1"/>
    <xf numFmtId="0" fontId="7" fillId="8" borderId="37" xfId="0" applyFont="1" applyFill="1" applyBorder="1"/>
    <xf numFmtId="0" fontId="7" fillId="8" borderId="7" xfId="0" applyFont="1" applyFill="1" applyBorder="1"/>
    <xf numFmtId="4" fontId="4" fillId="2" borderId="8" xfId="0" applyNumberFormat="1" applyFont="1" applyFill="1" applyBorder="1"/>
    <xf numFmtId="0" fontId="0" fillId="2" borderId="43" xfId="0" applyFill="1" applyBorder="1"/>
    <xf numFmtId="0" fontId="0" fillId="2" borderId="43" xfId="0" applyFill="1" applyBorder="1" applyAlignment="1">
      <alignment horizontal="right"/>
    </xf>
    <xf numFmtId="166" fontId="0" fillId="2" borderId="43" xfId="3" applyNumberFormat="1" applyFont="1" applyFill="1" applyBorder="1" applyAlignment="1" applyProtection="1">
      <alignment horizontal="right"/>
    </xf>
    <xf numFmtId="0" fontId="0" fillId="2" borderId="44" xfId="0" applyFill="1" applyBorder="1"/>
    <xf numFmtId="0" fontId="0" fillId="2" borderId="44" xfId="0" applyFill="1" applyBorder="1" applyAlignment="1">
      <alignment horizontal="center" vertical="center" wrapText="1"/>
    </xf>
    <xf numFmtId="14" fontId="0" fillId="2" borderId="44" xfId="0" applyNumberFormat="1" applyFill="1" applyBorder="1" applyAlignment="1">
      <alignment horizontal="center" vertical="center" wrapText="1"/>
    </xf>
    <xf numFmtId="4" fontId="0" fillId="2" borderId="44" xfId="0" applyNumberFormat="1" applyFill="1" applyBorder="1" applyAlignment="1">
      <alignment horizontal="right" vertical="center" wrapText="1"/>
    </xf>
    <xf numFmtId="4" fontId="0" fillId="2" borderId="44" xfId="0" applyNumberFormat="1" applyFill="1" applyBorder="1" applyAlignment="1">
      <alignment vertical="center"/>
    </xf>
    <xf numFmtId="4" fontId="1" fillId="2" borderId="44" xfId="0" applyNumberFormat="1" applyFont="1" applyFill="1" applyBorder="1" applyAlignment="1">
      <alignment vertical="center"/>
    </xf>
    <xf numFmtId="0" fontId="0" fillId="11" borderId="13" xfId="0" applyFill="1" applyBorder="1" applyAlignment="1" applyProtection="1">
      <alignment horizontal="center" vertical="center" wrapText="1"/>
      <protection locked="0"/>
    </xf>
    <xf numFmtId="0" fontId="13" fillId="6" borderId="0" xfId="0" applyFont="1" applyFill="1" applyAlignment="1">
      <alignment horizontal="center"/>
    </xf>
    <xf numFmtId="0" fontId="8" fillId="4" borderId="45" xfId="0" applyFont="1" applyFill="1" applyBorder="1" applyAlignment="1" applyProtection="1">
      <alignment horizontal="left" vertical="top" wrapText="1"/>
      <protection locked="0"/>
    </xf>
    <xf numFmtId="0" fontId="7" fillId="5" borderId="34" xfId="0" applyFont="1" applyFill="1" applyBorder="1" applyAlignment="1">
      <alignment horizontal="left"/>
    </xf>
    <xf numFmtId="0" fontId="8" fillId="5" borderId="34" xfId="0" applyFont="1" applyFill="1" applyBorder="1" applyAlignment="1" applyProtection="1">
      <alignment horizontal="left"/>
      <protection locked="0"/>
    </xf>
    <xf numFmtId="0" fontId="0" fillId="2" borderId="0" xfId="0" applyFill="1" applyAlignment="1">
      <alignment horizontal="right" vertical="center" wrapText="1"/>
    </xf>
    <xf numFmtId="0" fontId="0" fillId="2" borderId="44" xfId="0" applyFill="1" applyBorder="1" applyAlignment="1">
      <alignment horizontal="right" vertical="center" wrapText="1"/>
    </xf>
    <xf numFmtId="0" fontId="1" fillId="9" borderId="32" xfId="0" applyFont="1" applyFill="1" applyBorder="1" applyAlignment="1">
      <alignment horizontal="center" vertical="center" wrapText="1"/>
    </xf>
    <xf numFmtId="4" fontId="20" fillId="2" borderId="19" xfId="0" applyNumberFormat="1" applyFont="1" applyFill="1" applyBorder="1" applyAlignment="1">
      <alignment horizontal="right" vertical="center"/>
    </xf>
    <xf numFmtId="0" fontId="1" fillId="9" borderId="33" xfId="0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/>
    </xf>
    <xf numFmtId="4" fontId="7" fillId="2" borderId="0" xfId="0" applyNumberFormat="1" applyFont="1" applyFill="1" applyAlignment="1">
      <alignment horizontal="left" vertical="center"/>
    </xf>
    <xf numFmtId="0" fontId="24" fillId="2" borderId="0" xfId="0" applyFont="1" applyFill="1" applyAlignment="1">
      <alignment horizontal="center" vertical="top" wrapText="1"/>
    </xf>
    <xf numFmtId="9" fontId="0" fillId="2" borderId="0" xfId="3" applyFont="1" applyFill="1" applyBorder="1" applyAlignment="1" applyProtection="1">
      <alignment horizontal="right" vertical="center"/>
    </xf>
    <xf numFmtId="9" fontId="0" fillId="2" borderId="0" xfId="3" applyFont="1" applyFill="1" applyAlignment="1" applyProtection="1">
      <alignment horizontal="right" vertical="center"/>
    </xf>
    <xf numFmtId="9" fontId="0" fillId="2" borderId="44" xfId="3" applyFont="1" applyFill="1" applyBorder="1" applyAlignment="1" applyProtection="1">
      <alignment horizontal="right" vertical="center"/>
    </xf>
    <xf numFmtId="0" fontId="1" fillId="9" borderId="46" xfId="0" applyFont="1" applyFill="1" applyBorder="1" applyAlignment="1">
      <alignment horizontal="left"/>
    </xf>
    <xf numFmtId="0" fontId="4" fillId="9" borderId="46" xfId="0" applyFont="1" applyFill="1" applyBorder="1" applyAlignment="1">
      <alignment wrapText="1"/>
    </xf>
    <xf numFmtId="4" fontId="1" fillId="2" borderId="19" xfId="0" applyNumberFormat="1" applyFont="1" applyFill="1" applyBorder="1" applyAlignment="1">
      <alignment wrapText="1"/>
    </xf>
    <xf numFmtId="10" fontId="1" fillId="2" borderId="19" xfId="0" applyNumberFormat="1" applyFont="1" applyFill="1" applyBorder="1" applyAlignment="1">
      <alignment wrapText="1"/>
    </xf>
    <xf numFmtId="0" fontId="29" fillId="2" borderId="0" xfId="0" applyFont="1" applyFill="1" applyAlignment="1">
      <alignment wrapText="1"/>
    </xf>
    <xf numFmtId="0" fontId="0" fillId="2" borderId="47" xfId="0" applyFill="1" applyBorder="1" applyAlignment="1">
      <alignment wrapText="1"/>
    </xf>
    <xf numFmtId="0" fontId="0" fillId="2" borderId="47" xfId="0" applyFill="1" applyBorder="1"/>
    <xf numFmtId="165" fontId="0" fillId="2" borderId="47" xfId="0" applyNumberFormat="1" applyFill="1" applyBorder="1" applyAlignment="1">
      <alignment wrapText="1"/>
    </xf>
    <xf numFmtId="0" fontId="0" fillId="2" borderId="49" xfId="0" applyFill="1" applyBorder="1" applyAlignment="1">
      <alignment wrapText="1"/>
    </xf>
    <xf numFmtId="0" fontId="0" fillId="2" borderId="48" xfId="0" applyFill="1" applyBorder="1" applyAlignment="1">
      <alignment wrapText="1"/>
    </xf>
    <xf numFmtId="0" fontId="1" fillId="2" borderId="47" xfId="0" applyFont="1" applyFill="1" applyBorder="1"/>
    <xf numFmtId="0" fontId="1" fillId="2" borderId="47" xfId="0" applyFont="1" applyFill="1" applyBorder="1" applyAlignment="1">
      <alignment wrapText="1"/>
    </xf>
    <xf numFmtId="165" fontId="20" fillId="2" borderId="0" xfId="0" applyNumberFormat="1" applyFont="1" applyFill="1"/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13" borderId="0" xfId="0" applyFont="1" applyFill="1" applyAlignment="1">
      <alignment horizontal="center"/>
    </xf>
    <xf numFmtId="17" fontId="6" fillId="13" borderId="0" xfId="0" quotePrefix="1" applyNumberFormat="1" applyFont="1" applyFill="1" applyAlignment="1">
      <alignment horizontal="center"/>
    </xf>
    <xf numFmtId="4" fontId="4" fillId="11" borderId="8" xfId="0" applyNumberFormat="1" applyFont="1" applyFill="1" applyBorder="1" applyProtection="1">
      <protection locked="0"/>
    </xf>
    <xf numFmtId="4" fontId="1" fillId="2" borderId="17" xfId="0" applyNumberFormat="1" applyFont="1" applyFill="1" applyBorder="1"/>
    <xf numFmtId="0" fontId="0" fillId="11" borderId="3" xfId="0" applyFill="1" applyBorder="1"/>
    <xf numFmtId="0" fontId="0" fillId="11" borderId="8" xfId="0" applyFill="1" applyBorder="1"/>
    <xf numFmtId="0" fontId="1" fillId="11" borderId="24" xfId="0" applyFont="1" applyFill="1" applyBorder="1" applyAlignment="1" applyProtection="1">
      <alignment horizontal="center" vertical="center" wrapText="1"/>
      <protection locked="0"/>
    </xf>
    <xf numFmtId="4" fontId="0" fillId="2" borderId="0" xfId="0" applyNumberFormat="1" applyFill="1" applyProtection="1">
      <protection locked="0"/>
    </xf>
    <xf numFmtId="4" fontId="1" fillId="11" borderId="36" xfId="0" applyNumberFormat="1" applyFont="1" applyFill="1" applyBorder="1" applyProtection="1">
      <protection locked="0"/>
    </xf>
    <xf numFmtId="4" fontId="1" fillId="11" borderId="18" xfId="0" applyNumberFormat="1" applyFont="1" applyFill="1" applyBorder="1" applyProtection="1">
      <protection locked="0"/>
    </xf>
    <xf numFmtId="4" fontId="4" fillId="2" borderId="28" xfId="0" applyNumberFormat="1" applyFont="1" applyFill="1" applyBorder="1"/>
    <xf numFmtId="0" fontId="7" fillId="4" borderId="7" xfId="0" applyFont="1" applyFill="1" applyBorder="1" applyAlignment="1">
      <alignment horizontal="left"/>
    </xf>
    <xf numFmtId="4" fontId="26" fillId="2" borderId="0" xfId="0" applyNumberFormat="1" applyFont="1" applyFill="1"/>
    <xf numFmtId="4" fontId="20" fillId="11" borderId="19" xfId="0" applyNumberFormat="1" applyFont="1" applyFill="1" applyBorder="1" applyAlignment="1" applyProtection="1">
      <alignment horizontal="right" vertical="center"/>
      <protection locked="0"/>
    </xf>
    <xf numFmtId="0" fontId="0" fillId="2" borderId="50" xfId="0" applyFill="1" applyBorder="1" applyAlignment="1">
      <alignment horizontal="center" vertical="center" wrapText="1"/>
    </xf>
    <xf numFmtId="14" fontId="0" fillId="2" borderId="50" xfId="0" applyNumberFormat="1" applyFill="1" applyBorder="1" applyAlignment="1">
      <alignment horizontal="center" vertical="center" wrapText="1"/>
    </xf>
    <xf numFmtId="4" fontId="0" fillId="2" borderId="50" xfId="0" applyNumberFormat="1" applyFill="1" applyBorder="1" applyAlignment="1">
      <alignment horizontal="right" vertical="center" wrapText="1"/>
    </xf>
    <xf numFmtId="4" fontId="0" fillId="2" borderId="50" xfId="0" applyNumberFormat="1" applyFill="1" applyBorder="1" applyAlignment="1">
      <alignment vertical="center"/>
    </xf>
    <xf numFmtId="4" fontId="1" fillId="2" borderId="50" xfId="0" applyNumberFormat="1" applyFont="1" applyFill="1" applyBorder="1" applyAlignment="1">
      <alignment vertical="center"/>
    </xf>
    <xf numFmtId="9" fontId="0" fillId="2" borderId="50" xfId="3" applyFont="1" applyFill="1" applyBorder="1" applyAlignment="1" applyProtection="1">
      <alignment horizontal="right" vertical="center"/>
    </xf>
    <xf numFmtId="0" fontId="0" fillId="2" borderId="50" xfId="0" applyFill="1" applyBorder="1" applyAlignment="1">
      <alignment horizontal="right" vertical="center"/>
    </xf>
    <xf numFmtId="165" fontId="12" fillId="2" borderId="0" xfId="0" applyNumberFormat="1" applyFont="1" applyFill="1" applyAlignment="1">
      <alignment wrapText="1"/>
    </xf>
    <xf numFmtId="49" fontId="6" fillId="6" borderId="2" xfId="0" applyNumberFormat="1" applyFont="1" applyFill="1" applyBorder="1" applyAlignment="1">
      <alignment horizontal="center" vertical="center"/>
    </xf>
    <xf numFmtId="1" fontId="6" fillId="6" borderId="2" xfId="0" applyNumberFormat="1" applyFont="1" applyFill="1" applyBorder="1" applyAlignment="1">
      <alignment horizontal="center" vertical="center"/>
    </xf>
    <xf numFmtId="49" fontId="0" fillId="2" borderId="0" xfId="0" applyNumberFormat="1" applyFill="1"/>
    <xf numFmtId="1" fontId="0" fillId="2" borderId="0" xfId="0" applyNumberFormat="1" applyFill="1"/>
    <xf numFmtId="4" fontId="12" fillId="2" borderId="0" xfId="0" applyNumberFormat="1" applyFont="1" applyFill="1" applyAlignment="1">
      <alignment horizontal="left" vertical="center"/>
    </xf>
    <xf numFmtId="0" fontId="6" fillId="12" borderId="0" xfId="0" applyFont="1" applyFill="1" applyAlignment="1">
      <alignment horizontal="center"/>
    </xf>
    <xf numFmtId="17" fontId="6" fillId="12" borderId="11" xfId="0" quotePrefix="1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4" fontId="6" fillId="2" borderId="0" xfId="0" applyNumberFormat="1" applyFont="1" applyFill="1"/>
    <xf numFmtId="4" fontId="8" fillId="2" borderId="0" xfId="0" applyNumberFormat="1" applyFont="1" applyFill="1"/>
    <xf numFmtId="14" fontId="7" fillId="12" borderId="11" xfId="0" applyNumberFormat="1" applyFont="1" applyFill="1" applyBorder="1" applyAlignment="1">
      <alignment horizontal="right" vertical="center"/>
    </xf>
    <xf numFmtId="14" fontId="7" fillId="12" borderId="2" xfId="0" applyNumberFormat="1" applyFont="1" applyFill="1" applyBorder="1" applyAlignment="1">
      <alignment horizontal="right" vertical="center"/>
    </xf>
    <xf numFmtId="14" fontId="7" fillId="12" borderId="11" xfId="0" applyNumberFormat="1" applyFont="1" applyFill="1" applyBorder="1" applyAlignment="1">
      <alignment horizontal="center" vertical="center"/>
    </xf>
    <xf numFmtId="14" fontId="7" fillId="12" borderId="2" xfId="0" applyNumberFormat="1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/>
    </xf>
    <xf numFmtId="4" fontId="0" fillId="11" borderId="40" xfId="0" applyNumberFormat="1" applyFill="1" applyBorder="1" applyProtection="1">
      <protection locked="0"/>
    </xf>
    <xf numFmtId="0" fontId="1" fillId="2" borderId="53" xfId="0" applyFont="1" applyFill="1" applyBorder="1" applyAlignment="1">
      <alignment horizontal="center"/>
    </xf>
    <xf numFmtId="0" fontId="6" fillId="2" borderId="53" xfId="0" applyFont="1" applyFill="1" applyBorder="1" applyAlignment="1">
      <alignment horizontal="center"/>
    </xf>
    <xf numFmtId="0" fontId="7" fillId="2" borderId="54" xfId="0" applyFont="1" applyFill="1" applyBorder="1" applyAlignment="1">
      <alignment horizontal="center"/>
    </xf>
    <xf numFmtId="0" fontId="7" fillId="2" borderId="55" xfId="0" applyFont="1" applyFill="1" applyBorder="1" applyAlignment="1">
      <alignment horizontal="center"/>
    </xf>
    <xf numFmtId="0" fontId="20" fillId="2" borderId="0" xfId="0" applyFont="1" applyFill="1"/>
    <xf numFmtId="0" fontId="20" fillId="2" borderId="41" xfId="0" applyFont="1" applyFill="1" applyBorder="1"/>
    <xf numFmtId="165" fontId="20" fillId="2" borderId="41" xfId="0" applyNumberFormat="1" applyFont="1" applyFill="1" applyBorder="1"/>
    <xf numFmtId="1" fontId="0" fillId="2" borderId="0" xfId="0" applyNumberFormat="1" applyFill="1" applyAlignment="1">
      <alignment wrapText="1"/>
    </xf>
    <xf numFmtId="0" fontId="30" fillId="2" borderId="0" xfId="0" applyFont="1" applyFill="1"/>
    <xf numFmtId="4" fontId="4" fillId="2" borderId="0" xfId="0" applyNumberFormat="1" applyFont="1" applyFill="1" applyProtection="1">
      <protection locked="0"/>
    </xf>
    <xf numFmtId="0" fontId="20" fillId="2" borderId="0" xfId="0" applyFont="1" applyFill="1" applyAlignment="1">
      <alignment wrapText="1"/>
    </xf>
    <xf numFmtId="0" fontId="0" fillId="2" borderId="0" xfId="0" applyFill="1" applyAlignment="1">
      <alignment horizontal="center" wrapText="1"/>
    </xf>
    <xf numFmtId="0" fontId="20" fillId="2" borderId="0" xfId="0" applyFont="1" applyFill="1" applyAlignment="1">
      <alignment horizontal="left" vertical="top" wrapText="1"/>
    </xf>
    <xf numFmtId="0" fontId="1" fillId="9" borderId="32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0" fillId="2" borderId="0" xfId="0" applyFill="1" applyAlignment="1">
      <alignment horizontal="center" vertical="top"/>
    </xf>
    <xf numFmtId="0" fontId="20" fillId="2" borderId="0" xfId="0" applyFont="1" applyFill="1" applyAlignment="1">
      <alignment vertical="top" wrapText="1"/>
    </xf>
    <xf numFmtId="4" fontId="4" fillId="2" borderId="0" xfId="0" applyNumberFormat="1" applyFont="1" applyFill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0" fillId="11" borderId="38" xfId="0" applyFill="1" applyBorder="1" applyAlignment="1" applyProtection="1">
      <alignment horizontal="center" vertical="center" wrapText="1"/>
      <protection locked="0"/>
    </xf>
    <xf numFmtId="0" fontId="0" fillId="11" borderId="26" xfId="0" applyFill="1" applyBorder="1" applyAlignment="1" applyProtection="1">
      <alignment horizontal="center" vertical="center" wrapText="1"/>
      <protection locked="0"/>
    </xf>
    <xf numFmtId="4" fontId="0" fillId="11" borderId="26" xfId="0" applyNumberFormat="1" applyFill="1" applyBorder="1" applyAlignment="1" applyProtection="1">
      <alignment horizontal="center" vertical="center" wrapText="1"/>
      <protection locked="0"/>
    </xf>
    <xf numFmtId="0" fontId="6" fillId="5" borderId="9" xfId="0" applyFont="1" applyFill="1" applyBorder="1" applyAlignment="1">
      <alignment horizontal="center"/>
    </xf>
    <xf numFmtId="166" fontId="1" fillId="2" borderId="0" xfId="3" applyNumberFormat="1" applyFont="1" applyFill="1" applyBorder="1" applyAlignment="1" applyProtection="1">
      <alignment horizontal="right" vertical="center"/>
    </xf>
    <xf numFmtId="4" fontId="1" fillId="2" borderId="0" xfId="0" applyNumberFormat="1" applyFont="1" applyFill="1" applyAlignment="1">
      <alignment horizontal="right" vertical="center"/>
    </xf>
    <xf numFmtId="0" fontId="0" fillId="2" borderId="39" xfId="0" applyFill="1" applyBorder="1" applyAlignment="1">
      <alignment horizontal="center" vertical="center" wrapText="1"/>
    </xf>
    <xf numFmtId="4" fontId="0" fillId="2" borderId="23" xfId="0" applyNumberFormat="1" applyFill="1" applyBorder="1" applyAlignment="1">
      <alignment vertical="center"/>
    </xf>
    <xf numFmtId="0" fontId="1" fillId="9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4" fillId="2" borderId="0" xfId="0" applyFont="1" applyFill="1" applyAlignment="1">
      <alignment wrapText="1"/>
    </xf>
    <xf numFmtId="0" fontId="1" fillId="9" borderId="8" xfId="0" applyFont="1" applyFill="1" applyBorder="1" applyAlignment="1">
      <alignment horizontal="left"/>
    </xf>
    <xf numFmtId="0" fontId="6" fillId="3" borderId="0" xfId="0" applyFont="1" applyFill="1" applyAlignment="1">
      <alignment horizontal="center"/>
    </xf>
    <xf numFmtId="0" fontId="0" fillId="11" borderId="0" xfId="0" applyFill="1" applyAlignment="1" applyProtection="1">
      <alignment horizontal="center" vertical="center" wrapText="1"/>
      <protection locked="0"/>
    </xf>
    <xf numFmtId="0" fontId="24" fillId="2" borderId="0" xfId="0" applyFont="1" applyFill="1" applyAlignment="1">
      <alignment horizontal="center" vertical="top" wrapText="1"/>
    </xf>
    <xf numFmtId="0" fontId="6" fillId="3" borderId="1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6" fillId="5" borderId="0" xfId="0" applyFont="1" applyFill="1" applyAlignment="1">
      <alignment horizontal="center"/>
    </xf>
    <xf numFmtId="0" fontId="6" fillId="5" borderId="2" xfId="0" applyFont="1" applyFill="1" applyBorder="1" applyAlignment="1">
      <alignment horizontal="center"/>
    </xf>
    <xf numFmtId="17" fontId="0" fillId="9" borderId="0" xfId="0" applyNumberFormat="1" applyFill="1" applyAlignment="1">
      <alignment horizontal="center" vertical="center" wrapText="1"/>
    </xf>
    <xf numFmtId="17" fontId="6" fillId="6" borderId="11" xfId="0" applyNumberFormat="1" applyFont="1" applyFill="1" applyBorder="1" applyAlignment="1">
      <alignment horizontal="center" vertical="center"/>
    </xf>
    <xf numFmtId="17" fontId="6" fillId="6" borderId="2" xfId="0" applyNumberFormat="1" applyFont="1" applyFill="1" applyBorder="1" applyAlignment="1">
      <alignment horizontal="center" vertical="center"/>
    </xf>
    <xf numFmtId="17" fontId="6" fillId="6" borderId="12" xfId="0" applyNumberFormat="1" applyFont="1" applyFill="1" applyBorder="1" applyAlignment="1">
      <alignment horizontal="center" vertical="center"/>
    </xf>
    <xf numFmtId="17" fontId="6" fillId="6" borderId="21" xfId="0" applyNumberFormat="1" applyFont="1" applyFill="1" applyBorder="1" applyAlignment="1">
      <alignment horizontal="center" vertical="center"/>
    </xf>
    <xf numFmtId="17" fontId="6" fillId="12" borderId="11" xfId="0" applyNumberFormat="1" applyFont="1" applyFill="1" applyBorder="1" applyAlignment="1">
      <alignment horizontal="center" vertical="center"/>
    </xf>
    <xf numFmtId="17" fontId="6" fillId="12" borderId="2" xfId="0" applyNumberFormat="1" applyFont="1" applyFill="1" applyBorder="1" applyAlignment="1">
      <alignment horizontal="center" vertical="center"/>
    </xf>
    <xf numFmtId="17" fontId="6" fillId="12" borderId="12" xfId="0" applyNumberFormat="1" applyFont="1" applyFill="1" applyBorder="1" applyAlignment="1">
      <alignment horizontal="center" vertical="center"/>
    </xf>
    <xf numFmtId="17" fontId="6" fillId="12" borderId="21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6" fillId="2" borderId="51" xfId="0" applyFont="1" applyFill="1" applyBorder="1" applyAlignment="1">
      <alignment horizontal="center"/>
    </xf>
    <xf numFmtId="0" fontId="6" fillId="2" borderId="52" xfId="0" applyFont="1" applyFill="1" applyBorder="1" applyAlignment="1">
      <alignment horizontal="center"/>
    </xf>
    <xf numFmtId="0" fontId="0" fillId="9" borderId="2" xfId="0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/>
    </xf>
    <xf numFmtId="0" fontId="0" fillId="11" borderId="15" xfId="0" applyFill="1" applyBorder="1" applyAlignment="1" applyProtection="1">
      <alignment horizontal="left"/>
      <protection locked="0"/>
    </xf>
    <xf numFmtId="0" fontId="0" fillId="9" borderId="4" xfId="0" applyFill="1" applyBorder="1" applyAlignment="1" applyProtection="1">
      <alignment horizontal="center" vertical="center" wrapText="1"/>
      <protection locked="0"/>
    </xf>
    <xf numFmtId="0" fontId="0" fillId="9" borderId="10" xfId="0" applyFill="1" applyBorder="1" applyAlignment="1" applyProtection="1">
      <alignment horizontal="center" vertical="center" wrapText="1"/>
      <protection locked="0"/>
    </xf>
    <xf numFmtId="4" fontId="0" fillId="11" borderId="24" xfId="0" applyNumberFormat="1" applyFill="1" applyBorder="1" applyAlignment="1" applyProtection="1">
      <alignment horizontal="right" vertical="center"/>
      <protection locked="0"/>
    </xf>
    <xf numFmtId="4" fontId="0" fillId="11" borderId="27" xfId="0" applyNumberFormat="1" applyFill="1" applyBorder="1" applyAlignment="1" applyProtection="1">
      <alignment horizontal="right" vertical="center"/>
      <protection locked="0"/>
    </xf>
    <xf numFmtId="4" fontId="0" fillId="11" borderId="13" xfId="0" applyNumberFormat="1" applyFill="1" applyBorder="1" applyAlignment="1" applyProtection="1">
      <alignment horizontal="center" vertical="center"/>
      <protection locked="0"/>
    </xf>
    <xf numFmtId="4" fontId="0" fillId="11" borderId="27" xfId="0" applyNumberFormat="1" applyFill="1" applyBorder="1" applyAlignment="1" applyProtection="1">
      <alignment horizontal="center" vertical="center"/>
      <protection locked="0"/>
    </xf>
    <xf numFmtId="3" fontId="0" fillId="11" borderId="5" xfId="0" applyNumberFormat="1" applyFill="1" applyBorder="1" applyAlignment="1" applyProtection="1">
      <alignment horizontal="center" vertical="center"/>
      <protection locked="0"/>
    </xf>
    <xf numFmtId="3" fontId="0" fillId="11" borderId="30" xfId="0" applyNumberFormat="1" applyFill="1" applyBorder="1" applyAlignment="1" applyProtection="1">
      <alignment horizontal="center" vertical="center"/>
      <protection locked="0"/>
    </xf>
    <xf numFmtId="0" fontId="0" fillId="9" borderId="31" xfId="0" applyFill="1" applyBorder="1" applyAlignment="1" applyProtection="1">
      <alignment horizontal="center" vertical="center" wrapText="1"/>
      <protection locked="0"/>
    </xf>
    <xf numFmtId="4" fontId="0" fillId="11" borderId="26" xfId="0" applyNumberFormat="1" applyFill="1" applyBorder="1" applyAlignment="1" applyProtection="1">
      <alignment horizontal="right" vertical="center"/>
      <protection locked="0"/>
    </xf>
    <xf numFmtId="4" fontId="0" fillId="11" borderId="0" xfId="0" applyNumberFormat="1" applyFill="1" applyAlignment="1" applyProtection="1">
      <alignment horizontal="center" vertical="center"/>
      <protection locked="0"/>
    </xf>
    <xf numFmtId="4" fontId="0" fillId="11" borderId="26" xfId="0" applyNumberFormat="1" applyFill="1" applyBorder="1" applyAlignment="1" applyProtection="1">
      <alignment horizontal="center" vertical="center"/>
      <protection locked="0"/>
    </xf>
    <xf numFmtId="3" fontId="0" fillId="11" borderId="29" xfId="0" applyNumberFormat="1" applyFill="1" applyBorder="1" applyAlignment="1" applyProtection="1">
      <alignment horizontal="center" vertical="center"/>
      <protection locked="0"/>
    </xf>
    <xf numFmtId="0" fontId="6" fillId="6" borderId="1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0" fillId="9" borderId="25" xfId="0" applyFill="1" applyBorder="1" applyAlignment="1" applyProtection="1">
      <alignment horizontal="center" vertical="center" wrapText="1"/>
      <protection locked="0"/>
    </xf>
    <xf numFmtId="0" fontId="0" fillId="9" borderId="12" xfId="0" applyFill="1" applyBorder="1" applyAlignment="1" applyProtection="1">
      <alignment horizontal="center" vertical="center" wrapText="1"/>
      <protection locked="0"/>
    </xf>
    <xf numFmtId="4" fontId="0" fillId="11" borderId="13" xfId="0" applyNumberFormat="1" applyFill="1" applyBorder="1" applyAlignment="1" applyProtection="1">
      <alignment horizontal="right" vertical="center"/>
      <protection locked="0"/>
    </xf>
    <xf numFmtId="4" fontId="0" fillId="11" borderId="3" xfId="0" applyNumberFormat="1" applyFill="1" applyBorder="1" applyAlignment="1" applyProtection="1">
      <alignment horizontal="center" vertical="center"/>
      <protection locked="0"/>
    </xf>
    <xf numFmtId="0" fontId="0" fillId="9" borderId="27" xfId="0" applyFill="1" applyBorder="1" applyAlignment="1" applyProtection="1">
      <alignment horizontal="center" vertical="center" wrapText="1"/>
      <protection locked="0"/>
    </xf>
    <xf numFmtId="0" fontId="0" fillId="9" borderId="26" xfId="0" applyFill="1" applyBorder="1" applyAlignment="1" applyProtection="1">
      <alignment horizontal="center" vertical="center" wrapText="1"/>
      <protection locked="0"/>
    </xf>
    <xf numFmtId="0" fontId="0" fillId="9" borderId="11" xfId="0" applyFill="1" applyBorder="1" applyAlignment="1" applyProtection="1">
      <alignment horizontal="center" vertical="center" wrapText="1"/>
      <protection locked="0"/>
    </xf>
    <xf numFmtId="0" fontId="0" fillId="9" borderId="13" xfId="0" applyFill="1" applyBorder="1" applyAlignment="1" applyProtection="1">
      <alignment horizontal="center" vertical="center" wrapText="1"/>
      <protection locked="0"/>
    </xf>
    <xf numFmtId="0" fontId="6" fillId="3" borderId="51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 vertical="center" textRotation="90"/>
    </xf>
    <xf numFmtId="0" fontId="6" fillId="5" borderId="7" xfId="0" applyFont="1" applyFill="1" applyBorder="1" applyAlignment="1">
      <alignment horizontal="center" vertical="center" textRotation="90"/>
    </xf>
  </cellXfs>
  <cellStyles count="5">
    <cellStyle name="Komma" xfId="4" builtinId="3"/>
    <cellStyle name="Normal 4" xfId="2" xr:uid="{00000000-0005-0000-0000-000001000000}"/>
    <cellStyle name="Prozent" xfId="3" builtinId="5"/>
    <cellStyle name="Standard" xfId="0" builtinId="0"/>
    <cellStyle name="Standard 13" xfId="1" xr:uid="{00000000-0005-0000-0000-000004000000}"/>
  </cellStyles>
  <dxfs count="990"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FF0000"/>
      </font>
      <fill>
        <patternFill>
          <bgColor theme="0"/>
        </patternFill>
      </fill>
    </dxf>
    <dxf>
      <font>
        <color theme="1"/>
      </font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FF0000"/>
      </font>
    </dxf>
    <dxf>
      <font>
        <color rgb="FFFF0000"/>
      </font>
    </dxf>
    <dxf>
      <fill>
        <patternFill>
          <bgColor rgb="FF919191"/>
        </patternFill>
      </fill>
    </dxf>
    <dxf>
      <fill>
        <patternFill>
          <bgColor rgb="FF919191"/>
        </patternFill>
      </fill>
    </dxf>
    <dxf>
      <fill>
        <patternFill>
          <bgColor rgb="FF919191"/>
        </patternFill>
      </fill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ill>
        <patternFill>
          <bgColor rgb="FF919191"/>
        </patternFill>
      </fill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ill>
        <patternFill>
          <bgColor rgb="FF919191"/>
        </patternFill>
      </fill>
    </dxf>
    <dxf>
      <fill>
        <patternFill>
          <bgColor rgb="FF919191"/>
        </patternFill>
      </fill>
    </dxf>
    <dxf>
      <fill>
        <patternFill>
          <bgColor rgb="FF919191"/>
        </patternFill>
      </fill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ill>
        <patternFill>
          <bgColor rgb="FF919191"/>
        </patternFill>
      </fill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ill>
        <patternFill>
          <bgColor rgb="FF919191"/>
        </patternFill>
      </fill>
    </dxf>
    <dxf>
      <fill>
        <patternFill>
          <bgColor rgb="FF919191"/>
        </patternFill>
      </fill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</dxf>
    <dxf>
      <font>
        <color auto="1"/>
      </font>
    </dxf>
    <dxf>
      <fill>
        <patternFill>
          <bgColor rgb="FF919191"/>
        </patternFill>
      </fill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ill>
        <patternFill>
          <bgColor rgb="FF919191"/>
        </patternFill>
      </fill>
    </dxf>
    <dxf>
      <fill>
        <patternFill>
          <bgColor rgb="FF919191"/>
        </patternFill>
      </fill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ill>
        <patternFill>
          <bgColor rgb="FFCFDFCE"/>
        </patternFill>
      </fill>
    </dxf>
    <dxf>
      <fill>
        <patternFill>
          <bgColor rgb="FFE7C6BF"/>
        </patternFill>
      </fill>
    </dxf>
    <dxf>
      <fill>
        <patternFill>
          <bgColor rgb="FFE3E3E3"/>
        </patternFill>
      </fill>
    </dxf>
    <dxf>
      <fill>
        <patternFill>
          <bgColor rgb="FFF4D6BB"/>
        </patternFill>
      </fill>
    </dxf>
    <dxf>
      <fill>
        <patternFill>
          <bgColor rgb="FF99B2C3"/>
        </patternFill>
      </fill>
    </dxf>
    <dxf>
      <fill>
        <patternFill>
          <bgColor rgb="FFCCD8E1"/>
        </patternFill>
      </fill>
    </dxf>
    <dxf>
      <fill>
        <patternFill>
          <bgColor rgb="FFC6C6C6"/>
        </patternFill>
      </fill>
    </dxf>
    <dxf>
      <fill>
        <patternFill>
          <bgColor rgb="FFE49956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919191"/>
      <color rgb="FF003E6B"/>
      <color rgb="FFFAEBDD"/>
      <color rgb="FF336587"/>
      <color rgb="FF3E3E3E"/>
      <color rgb="FF7FAF85"/>
      <color rgb="FFCFDFCE"/>
      <color rgb="FF99B2C3"/>
      <color rgb="FFE3E3E3"/>
      <color rgb="FFF4D6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25"/>
  <sheetViews>
    <sheetView view="pageBreakPreview" zoomScale="85" zoomScaleNormal="100" zoomScaleSheetLayoutView="85" workbookViewId="0">
      <selection activeCell="H15" sqref="H15"/>
    </sheetView>
  </sheetViews>
  <sheetFormatPr baseColWidth="10" defaultRowHeight="15" x14ac:dyDescent="0.25"/>
  <cols>
    <col min="1" max="1" width="6.140625" style="1" customWidth="1"/>
    <col min="2" max="2" width="5.7109375" style="1" customWidth="1"/>
    <col min="3" max="3" width="34.5703125" style="1" customWidth="1"/>
    <col min="4" max="4" width="12.85546875" style="1" customWidth="1"/>
    <col min="5" max="5" width="93.42578125" style="1" customWidth="1"/>
    <col min="6" max="6" width="4.5703125" style="1" customWidth="1"/>
    <col min="7" max="16384" width="11.42578125" style="1"/>
  </cols>
  <sheetData>
    <row r="2" spans="2:5" ht="15.75" x14ac:dyDescent="0.25">
      <c r="B2" s="349" t="s">
        <v>267</v>
      </c>
    </row>
    <row r="4" spans="2:5" x14ac:dyDescent="0.25">
      <c r="B4" s="40" t="s">
        <v>266</v>
      </c>
      <c r="C4" s="32" t="s">
        <v>32</v>
      </c>
      <c r="D4" s="32" t="s">
        <v>264</v>
      </c>
      <c r="E4" s="40" t="s">
        <v>265</v>
      </c>
    </row>
    <row r="5" spans="2:5" ht="5.0999999999999996" customHeight="1" x14ac:dyDescent="0.25"/>
    <row r="6" spans="2:5" x14ac:dyDescent="0.25">
      <c r="B6" s="61" t="s">
        <v>261</v>
      </c>
      <c r="C6" s="1" t="s">
        <v>262</v>
      </c>
      <c r="D6" s="23" t="s">
        <v>263</v>
      </c>
      <c r="E6" s="1" t="s">
        <v>302</v>
      </c>
    </row>
    <row r="7" spans="2:5" x14ac:dyDescent="0.25">
      <c r="B7" s="61" t="s">
        <v>268</v>
      </c>
      <c r="C7" s="1" t="s">
        <v>269</v>
      </c>
      <c r="D7" s="23" t="s">
        <v>270</v>
      </c>
      <c r="E7" s="1" t="s">
        <v>274</v>
      </c>
    </row>
    <row r="8" spans="2:5" x14ac:dyDescent="0.25">
      <c r="B8" s="61" t="s">
        <v>278</v>
      </c>
      <c r="C8" s="1" t="s">
        <v>269</v>
      </c>
      <c r="D8" s="23" t="s">
        <v>271</v>
      </c>
      <c r="E8" s="1" t="s">
        <v>275</v>
      </c>
    </row>
    <row r="9" spans="2:5" x14ac:dyDescent="0.25">
      <c r="B9" s="61" t="s">
        <v>279</v>
      </c>
      <c r="C9" s="1" t="s">
        <v>269</v>
      </c>
      <c r="D9" s="23" t="s">
        <v>272</v>
      </c>
      <c r="E9" s="1" t="s">
        <v>276</v>
      </c>
    </row>
    <row r="10" spans="2:5" x14ac:dyDescent="0.25">
      <c r="B10" s="61" t="s">
        <v>280</v>
      </c>
      <c r="C10" s="1" t="s">
        <v>269</v>
      </c>
      <c r="D10" s="23" t="s">
        <v>273</v>
      </c>
      <c r="E10" s="1" t="s">
        <v>277</v>
      </c>
    </row>
    <row r="11" spans="2:5" x14ac:dyDescent="0.25">
      <c r="B11" s="61" t="s">
        <v>281</v>
      </c>
      <c r="C11" s="1" t="s">
        <v>286</v>
      </c>
      <c r="D11" s="23" t="s">
        <v>287</v>
      </c>
      <c r="E11" s="1" t="s">
        <v>298</v>
      </c>
    </row>
    <row r="12" spans="2:5" x14ac:dyDescent="0.25">
      <c r="B12" s="61" t="s">
        <v>282</v>
      </c>
      <c r="C12" s="1" t="s">
        <v>286</v>
      </c>
      <c r="D12" s="23" t="s">
        <v>288</v>
      </c>
      <c r="E12" s="1" t="s">
        <v>299</v>
      </c>
    </row>
    <row r="13" spans="2:5" x14ac:dyDescent="0.25">
      <c r="B13" s="61" t="s">
        <v>283</v>
      </c>
      <c r="C13" s="1" t="s">
        <v>286</v>
      </c>
      <c r="D13" s="23" t="s">
        <v>289</v>
      </c>
      <c r="E13" s="1" t="s">
        <v>301</v>
      </c>
    </row>
    <row r="14" spans="2:5" x14ac:dyDescent="0.25">
      <c r="B14" s="61" t="s">
        <v>284</v>
      </c>
      <c r="C14" s="1" t="s">
        <v>286</v>
      </c>
      <c r="D14" s="23" t="s">
        <v>290</v>
      </c>
      <c r="E14" s="1" t="s">
        <v>300</v>
      </c>
    </row>
    <row r="15" spans="2:5" x14ac:dyDescent="0.25">
      <c r="B15" s="61" t="s">
        <v>285</v>
      </c>
      <c r="C15" s="1" t="s">
        <v>286</v>
      </c>
      <c r="D15" s="23" t="s">
        <v>291</v>
      </c>
      <c r="E15" s="1" t="s">
        <v>293</v>
      </c>
    </row>
    <row r="16" spans="2:5" x14ac:dyDescent="0.25">
      <c r="B16" s="61" t="s">
        <v>296</v>
      </c>
      <c r="C16" s="1" t="s">
        <v>286</v>
      </c>
      <c r="D16" s="23" t="s">
        <v>292</v>
      </c>
      <c r="E16" s="1" t="s">
        <v>294</v>
      </c>
    </row>
    <row r="17" spans="2:5" x14ac:dyDescent="0.25">
      <c r="B17" s="61" t="s">
        <v>297</v>
      </c>
      <c r="C17" s="1" t="s">
        <v>286</v>
      </c>
      <c r="D17" s="23" t="s">
        <v>295</v>
      </c>
      <c r="E17" s="345" t="s">
        <v>352</v>
      </c>
    </row>
    <row r="18" spans="2:5" ht="30" x14ac:dyDescent="0.25">
      <c r="B18" s="355" t="s">
        <v>303</v>
      </c>
      <c r="C18" s="356" t="s">
        <v>286</v>
      </c>
      <c r="D18" s="357" t="s">
        <v>361</v>
      </c>
      <c r="E18" s="358" t="s">
        <v>363</v>
      </c>
    </row>
    <row r="19" spans="2:5" ht="30" x14ac:dyDescent="0.25">
      <c r="B19" s="298" t="s">
        <v>305</v>
      </c>
      <c r="C19" s="297" t="s">
        <v>350</v>
      </c>
      <c r="D19" s="75" t="s">
        <v>328</v>
      </c>
      <c r="E19" s="351" t="s">
        <v>355</v>
      </c>
    </row>
    <row r="20" spans="2:5" ht="60" x14ac:dyDescent="0.25">
      <c r="B20" s="298" t="s">
        <v>318</v>
      </c>
      <c r="C20" s="297" t="s">
        <v>350</v>
      </c>
      <c r="D20" s="352" t="s">
        <v>354</v>
      </c>
      <c r="E20" s="353" t="s">
        <v>356</v>
      </c>
    </row>
    <row r="21" spans="2:5" ht="30" x14ac:dyDescent="0.25">
      <c r="B21" s="298" t="s">
        <v>351</v>
      </c>
      <c r="C21" s="89" t="s">
        <v>304</v>
      </c>
      <c r="D21" s="23"/>
      <c r="E21" s="351" t="s">
        <v>353</v>
      </c>
    </row>
    <row r="22" spans="2:5" ht="30" x14ac:dyDescent="0.25">
      <c r="B22" s="298" t="s">
        <v>357</v>
      </c>
      <c r="C22" s="297" t="s">
        <v>359</v>
      </c>
      <c r="D22" s="23"/>
      <c r="E22" s="1" t="s">
        <v>319</v>
      </c>
    </row>
    <row r="23" spans="2:5" x14ac:dyDescent="0.25">
      <c r="B23" s="298" t="s">
        <v>362</v>
      </c>
      <c r="C23" s="297" t="s">
        <v>358</v>
      </c>
      <c r="D23" s="23"/>
      <c r="E23" s="1" t="s">
        <v>360</v>
      </c>
    </row>
    <row r="24" spans="2:5" x14ac:dyDescent="0.25">
      <c r="D24" s="23"/>
    </row>
    <row r="25" spans="2:5" x14ac:dyDescent="0.25">
      <c r="D25" s="23"/>
    </row>
  </sheetData>
  <sheetProtection algorithmName="SHA-512" hashValue="90OhwSDbk+bNjROtel7DBF7pa8hbW1UnZO//VLsgbADtXbr3EW8KFJHfQ8AusCr0s+jXQYfID5fRXaL105Brtw==" saltValue="u7poxXK2Pu93+/Ss2y1iZw==" spinCount="100000" sheet="1" objects="1" scenarios="1"/>
  <pageMargins left="0.70866141732283472" right="0.70866141732283472" top="0.78740157480314965" bottom="0.78740157480314965" header="0.31496062992125984" footer="0.31496062992125984"/>
  <pageSetup paperSize="9" scale="60" orientation="landscape" horizontalDpi="300" r:id="rId1"/>
  <colBreaks count="1" manualBreakCount="1">
    <brk id="6" max="1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8"/>
  <dimension ref="A1:I65"/>
  <sheetViews>
    <sheetView topLeftCell="A2" workbookViewId="0">
      <selection activeCell="G8" sqref="G8"/>
    </sheetView>
  </sheetViews>
  <sheetFormatPr baseColWidth="10" defaultColWidth="16.7109375" defaultRowHeight="15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19.28515625" style="1" customWidth="1"/>
    <col min="5" max="6" width="16.7109375" style="1"/>
    <col min="7" max="7" width="16.7109375" style="1" customWidth="1"/>
    <col min="8" max="8" width="16.7109375" style="1"/>
    <col min="9" max="9" width="20.7109375" style="1" customWidth="1"/>
    <col min="10" max="16384" width="16.7109375" style="1"/>
  </cols>
  <sheetData>
    <row r="1" spans="1:9" hidden="1" x14ac:dyDescent="0.25">
      <c r="A1" s="19" t="str">
        <f ca="1">MID(CELL("filename",A1),FIND("]",CELL("filename",A1))+1,256)</f>
        <v>Regionalmanagement Allgemein</v>
      </c>
      <c r="B1" s="19"/>
      <c r="C1" s="20"/>
      <c r="D1" s="1" t="str">
        <f ca="1">MID(CELL("Dateiname",A2),FIND("]",CELL("Dateiname",A2))+1,31)</f>
        <v>Regionalmanagement Allgemein</v>
      </c>
      <c r="G1" s="21"/>
    </row>
    <row r="3" spans="1:9" ht="15.75" x14ac:dyDescent="0.25">
      <c r="C3" s="22" t="str">
        <f>+C8</f>
        <v>Regionalmanagement Allgemein</v>
      </c>
      <c r="E3" s="22"/>
      <c r="I3" s="140"/>
    </row>
    <row r="4" spans="1:9" ht="15.75" x14ac:dyDescent="0.25">
      <c r="C4" s="22"/>
    </row>
    <row r="5" spans="1:9" s="23" customFormat="1" ht="15.75" thickBot="1" x14ac:dyDescent="0.3">
      <c r="C5" s="179" t="s">
        <v>18</v>
      </c>
      <c r="D5" s="7" t="s">
        <v>18</v>
      </c>
      <c r="E5" s="424" t="s">
        <v>341</v>
      </c>
      <c r="F5" s="425"/>
      <c r="G5" s="7" t="s">
        <v>18</v>
      </c>
      <c r="H5" s="7"/>
      <c r="I5" s="7"/>
    </row>
    <row r="6" spans="1:9" s="23" customFormat="1" x14ac:dyDescent="0.25">
      <c r="C6" s="179" t="s">
        <v>17</v>
      </c>
      <c r="D6" s="7" t="s">
        <v>14</v>
      </c>
      <c r="E6" s="8" t="s">
        <v>21</v>
      </c>
      <c r="F6" s="179" t="s">
        <v>22</v>
      </c>
      <c r="G6" s="7" t="s">
        <v>15</v>
      </c>
      <c r="H6" s="7" t="s">
        <v>16</v>
      </c>
      <c r="I6" s="7" t="s">
        <v>1</v>
      </c>
    </row>
    <row r="7" spans="1:9" ht="5.0999999999999996" customHeight="1" x14ac:dyDescent="0.25"/>
    <row r="8" spans="1:9" s="24" customFormat="1" ht="51" customHeight="1" x14ac:dyDescent="0.25">
      <c r="C8" s="124" t="s">
        <v>47</v>
      </c>
      <c r="D8" s="124" t="str">
        <f>+'Strat.Ziele_Projektträger_Förd.'!H6</f>
        <v>RM Liezen GmbH</v>
      </c>
      <c r="E8" s="125">
        <v>44197</v>
      </c>
      <c r="F8" s="125">
        <v>44377</v>
      </c>
      <c r="G8" s="124"/>
      <c r="H8" s="124"/>
      <c r="I8" s="308"/>
    </row>
    <row r="9" spans="1:9" ht="14.25" customHeight="1" x14ac:dyDescent="0.25"/>
    <row r="10" spans="1:9" s="25" customFormat="1" x14ac:dyDescent="0.25">
      <c r="D10" s="236"/>
    </row>
    <row r="11" spans="1:9" x14ac:dyDescent="0.25">
      <c r="C11" s="40"/>
      <c r="D11" s="192" t="s">
        <v>154</v>
      </c>
      <c r="E11" s="192"/>
      <c r="F11" s="192"/>
      <c r="G11" s="192"/>
      <c r="H11" s="192"/>
      <c r="I11" s="225" t="s">
        <v>193</v>
      </c>
    </row>
    <row r="12" spans="1:9" s="23" customFormat="1" x14ac:dyDescent="0.25">
      <c r="C12" s="193" t="s">
        <v>37</v>
      </c>
      <c r="D12" s="192" t="s">
        <v>155</v>
      </c>
      <c r="E12" s="185" t="s">
        <v>188</v>
      </c>
      <c r="F12" s="186" t="s">
        <v>189</v>
      </c>
      <c r="G12" s="186" t="s">
        <v>190</v>
      </c>
      <c r="H12" s="186" t="s">
        <v>191</v>
      </c>
      <c r="I12" s="226" t="s">
        <v>194</v>
      </c>
    </row>
    <row r="13" spans="1:9" ht="5.0999999999999996" customHeight="1" x14ac:dyDescent="0.25"/>
    <row r="14" spans="1:9" s="26" customFormat="1" x14ac:dyDescent="0.25">
      <c r="A14" s="1"/>
      <c r="B14" s="426" t="s">
        <v>3</v>
      </c>
      <c r="C14" s="194" t="s">
        <v>195</v>
      </c>
      <c r="D14" s="195">
        <f>SUM(E14:H14)</f>
        <v>0</v>
      </c>
      <c r="E14" s="162"/>
      <c r="F14" s="162"/>
      <c r="G14" s="162"/>
      <c r="H14" s="162"/>
      <c r="I14" s="161"/>
    </row>
    <row r="15" spans="1:9" s="26" customFormat="1" x14ac:dyDescent="0.25">
      <c r="A15" s="1"/>
      <c r="B15" s="426"/>
      <c r="C15" s="196"/>
      <c r="D15" s="195">
        <f t="shared" ref="D15:D32" si="0">SUM(E15:H15)</f>
        <v>0</v>
      </c>
      <c r="E15" s="162"/>
      <c r="F15" s="162"/>
      <c r="G15" s="162"/>
      <c r="H15" s="162"/>
      <c r="I15" s="161"/>
    </row>
    <row r="16" spans="1:9" s="26" customFormat="1" x14ac:dyDescent="0.25">
      <c r="A16" s="1"/>
      <c r="B16" s="426"/>
      <c r="C16" s="196"/>
      <c r="D16" s="195">
        <f t="shared" si="0"/>
        <v>0</v>
      </c>
      <c r="E16" s="162"/>
      <c r="F16" s="162"/>
      <c r="G16" s="162"/>
      <c r="H16" s="162"/>
      <c r="I16" s="161"/>
    </row>
    <row r="17" spans="1:9" s="26" customFormat="1" x14ac:dyDescent="0.25">
      <c r="A17" s="1"/>
      <c r="B17" s="426"/>
      <c r="C17" s="196"/>
      <c r="D17" s="195">
        <f t="shared" si="0"/>
        <v>0</v>
      </c>
      <c r="E17" s="162"/>
      <c r="F17" s="162"/>
      <c r="G17" s="162"/>
      <c r="H17" s="162"/>
      <c r="I17" s="161"/>
    </row>
    <row r="18" spans="1:9" s="26" customFormat="1" x14ac:dyDescent="0.25">
      <c r="A18" s="1"/>
      <c r="B18" s="426"/>
      <c r="C18" s="196"/>
      <c r="D18" s="195">
        <f t="shared" si="0"/>
        <v>0</v>
      </c>
      <c r="E18" s="162"/>
      <c r="F18" s="162"/>
      <c r="G18" s="162"/>
      <c r="H18" s="162"/>
      <c r="I18" s="161"/>
    </row>
    <row r="19" spans="1:9" s="26" customFormat="1" x14ac:dyDescent="0.25">
      <c r="A19" s="1"/>
      <c r="B19" s="426"/>
      <c r="C19" s="196"/>
      <c r="D19" s="195">
        <f t="shared" si="0"/>
        <v>0</v>
      </c>
      <c r="E19" s="162"/>
      <c r="F19" s="162"/>
      <c r="G19" s="162"/>
      <c r="H19" s="162"/>
      <c r="I19" s="161"/>
    </row>
    <row r="20" spans="1:9" s="26" customFormat="1" x14ac:dyDescent="0.25">
      <c r="A20" s="1"/>
      <c r="B20" s="426"/>
      <c r="C20" s="196"/>
      <c r="D20" s="195">
        <f t="shared" si="0"/>
        <v>0</v>
      </c>
      <c r="E20" s="162"/>
      <c r="F20" s="162"/>
      <c r="G20" s="162"/>
      <c r="H20" s="162"/>
      <c r="I20" s="161"/>
    </row>
    <row r="21" spans="1:9" s="26" customFormat="1" x14ac:dyDescent="0.25">
      <c r="A21" s="1"/>
      <c r="B21" s="426"/>
      <c r="C21" s="196"/>
      <c r="D21" s="195">
        <f t="shared" si="0"/>
        <v>0</v>
      </c>
      <c r="E21" s="162"/>
      <c r="F21" s="162"/>
      <c r="G21" s="162"/>
      <c r="H21" s="162"/>
      <c r="I21" s="161"/>
    </row>
    <row r="22" spans="1:9" s="26" customFormat="1" x14ac:dyDescent="0.25">
      <c r="A22" s="1"/>
      <c r="B22" s="426"/>
      <c r="C22" s="196"/>
      <c r="D22" s="195">
        <f t="shared" si="0"/>
        <v>0</v>
      </c>
      <c r="E22" s="162"/>
      <c r="F22" s="162"/>
      <c r="G22" s="162"/>
      <c r="H22" s="162"/>
      <c r="I22" s="161"/>
    </row>
    <row r="23" spans="1:9" s="26" customFormat="1" x14ac:dyDescent="0.25">
      <c r="A23" s="1"/>
      <c r="B23" s="426"/>
      <c r="C23" s="196"/>
      <c r="D23" s="197">
        <f t="shared" si="0"/>
        <v>0</v>
      </c>
      <c r="E23" s="198"/>
      <c r="F23" s="198"/>
      <c r="G23" s="198"/>
      <c r="H23" s="198"/>
      <c r="I23" s="161"/>
    </row>
    <row r="24" spans="1:9" s="6" customFormat="1" x14ac:dyDescent="0.25">
      <c r="A24" s="1"/>
      <c r="B24" s="426"/>
      <c r="C24" s="199" t="s">
        <v>196</v>
      </c>
      <c r="D24" s="200">
        <f>+SUM(D14:D23)</f>
        <v>0</v>
      </c>
      <c r="E24" s="201">
        <f t="shared" ref="E24:H24" si="1">SUM(E14:E23)</f>
        <v>0</v>
      </c>
      <c r="F24" s="201">
        <f t="shared" si="1"/>
        <v>0</v>
      </c>
      <c r="G24" s="201">
        <f t="shared" si="1"/>
        <v>0</v>
      </c>
      <c r="H24" s="201">
        <f t="shared" si="1"/>
        <v>0</v>
      </c>
    </row>
    <row r="25" spans="1:9" s="26" customFormat="1" x14ac:dyDescent="0.25">
      <c r="A25" s="1"/>
      <c r="B25" s="426"/>
      <c r="C25" s="239" t="s">
        <v>197</v>
      </c>
      <c r="D25" s="203">
        <f t="shared" si="0"/>
        <v>0</v>
      </c>
      <c r="E25" s="204"/>
      <c r="F25" s="204"/>
      <c r="G25" s="204"/>
      <c r="H25" s="204"/>
      <c r="I25" s="161"/>
    </row>
    <row r="26" spans="1:9" s="26" customFormat="1" x14ac:dyDescent="0.25">
      <c r="A26" s="1"/>
      <c r="B26" s="426"/>
      <c r="C26" s="240" t="s">
        <v>198</v>
      </c>
      <c r="D26" s="195">
        <f t="shared" si="0"/>
        <v>0</v>
      </c>
      <c r="E26" s="162"/>
      <c r="F26" s="162"/>
      <c r="G26" s="162"/>
      <c r="H26" s="162"/>
      <c r="I26" s="161"/>
    </row>
    <row r="27" spans="1:9" s="26" customFormat="1" ht="30" x14ac:dyDescent="0.25">
      <c r="A27" s="1"/>
      <c r="B27" s="426"/>
      <c r="C27" s="239" t="s">
        <v>199</v>
      </c>
      <c r="D27" s="195">
        <f t="shared" si="0"/>
        <v>0</v>
      </c>
      <c r="E27" s="162"/>
      <c r="F27" s="162"/>
      <c r="G27" s="162"/>
      <c r="H27" s="162"/>
      <c r="I27" s="161"/>
    </row>
    <row r="28" spans="1:9" s="26" customFormat="1" x14ac:dyDescent="0.25">
      <c r="A28" s="1"/>
      <c r="B28" s="426"/>
      <c r="C28" s="206" t="s">
        <v>200</v>
      </c>
      <c r="D28" s="195">
        <f t="shared" si="0"/>
        <v>0</v>
      </c>
      <c r="E28" s="164">
        <f t="shared" ref="E28:H28" si="2">SUM(E25:E27)</f>
        <v>0</v>
      </c>
      <c r="F28" s="164">
        <f t="shared" si="2"/>
        <v>0</v>
      </c>
      <c r="G28" s="164">
        <f t="shared" si="2"/>
        <v>0</v>
      </c>
      <c r="H28" s="164">
        <f t="shared" si="2"/>
        <v>0</v>
      </c>
      <c r="I28" s="164"/>
    </row>
    <row r="29" spans="1:9" s="26" customFormat="1" ht="15" customHeight="1" x14ac:dyDescent="0.25">
      <c r="A29" s="1"/>
      <c r="B29" s="426"/>
      <c r="C29" s="206" t="s">
        <v>201</v>
      </c>
      <c r="D29" s="207">
        <f t="shared" si="0"/>
        <v>0</v>
      </c>
      <c r="E29" s="161">
        <f>+SUMIF('Planung ind. Sachkosten'!$F$104:$K$104,E12,'Planung ind. Sachkosten'!$F$106:$K$106)</f>
        <v>0</v>
      </c>
      <c r="F29" s="161">
        <f>+SUMIF('Planung ind. Sachkosten'!$F$104:$K$104,F12,'Planung ind. Sachkosten'!$F$106:$K$106)</f>
        <v>0</v>
      </c>
      <c r="G29" s="161">
        <f>+SUMIF('Planung ind. Sachkosten'!$F$104:$K$104,G12,'Planung ind. Sachkosten'!$F$106:$K$106)</f>
        <v>0</v>
      </c>
      <c r="H29" s="161">
        <f>+SUMIF('Planung ind. Sachkosten'!$F$104:$K$104,H12,'Planung ind. Sachkosten'!$F$106:$K$106)</f>
        <v>0</v>
      </c>
      <c r="I29" s="161"/>
    </row>
    <row r="30" spans="1:9" s="6" customFormat="1" x14ac:dyDescent="0.25">
      <c r="A30" s="1"/>
      <c r="B30" s="426"/>
      <c r="C30" s="199" t="s">
        <v>46</v>
      </c>
      <c r="D30" s="200">
        <f>+D28+D29</f>
        <v>0</v>
      </c>
      <c r="E30" s="200">
        <f>+E28+E29</f>
        <v>0</v>
      </c>
      <c r="F30" s="200">
        <f t="shared" ref="F30:H30" si="3">+F28+F29</f>
        <v>0</v>
      </c>
      <c r="G30" s="200">
        <f t="shared" si="3"/>
        <v>0</v>
      </c>
      <c r="H30" s="200">
        <f t="shared" si="3"/>
        <v>0</v>
      </c>
    </row>
    <row r="31" spans="1:9" s="26" customFormat="1" x14ac:dyDescent="0.25">
      <c r="A31" s="1"/>
      <c r="B31" s="426"/>
      <c r="C31" s="237" t="s">
        <v>202</v>
      </c>
      <c r="D31" s="195">
        <f t="shared" si="0"/>
        <v>0</v>
      </c>
      <c r="E31" s="162"/>
      <c r="F31" s="162"/>
      <c r="G31" s="162"/>
      <c r="H31" s="162"/>
      <c r="I31" s="161"/>
    </row>
    <row r="32" spans="1:9" s="26" customFormat="1" x14ac:dyDescent="0.25">
      <c r="A32" s="1"/>
      <c r="B32" s="426"/>
      <c r="C32" s="237" t="s">
        <v>203</v>
      </c>
      <c r="D32" s="195">
        <f t="shared" si="0"/>
        <v>0</v>
      </c>
      <c r="E32" s="162"/>
      <c r="F32" s="162"/>
      <c r="G32" s="162"/>
      <c r="H32" s="162"/>
      <c r="I32" s="161"/>
    </row>
    <row r="33" spans="1:9" s="6" customFormat="1" x14ac:dyDescent="0.25">
      <c r="A33" s="1"/>
      <c r="B33" s="426"/>
      <c r="C33" s="199" t="s">
        <v>204</v>
      </c>
      <c r="D33" s="200">
        <f t="shared" ref="D33:H33" si="4">SUM(D31:D32)</f>
        <v>0</v>
      </c>
      <c r="E33" s="200">
        <f t="shared" si="4"/>
        <v>0</v>
      </c>
      <c r="F33" s="200">
        <f t="shared" si="4"/>
        <v>0</v>
      </c>
      <c r="G33" s="200">
        <f t="shared" si="4"/>
        <v>0</v>
      </c>
      <c r="H33" s="200">
        <f t="shared" si="4"/>
        <v>0</v>
      </c>
    </row>
    <row r="34" spans="1:9" s="6" customFormat="1" ht="15.75" thickBot="1" x14ac:dyDescent="0.3">
      <c r="A34" s="1"/>
      <c r="B34" s="426"/>
      <c r="C34" s="208" t="s">
        <v>3</v>
      </c>
      <c r="D34" s="160">
        <f t="shared" ref="D34:H34" si="5">+D24+D30+D33</f>
        <v>0</v>
      </c>
      <c r="E34" s="209">
        <f t="shared" si="5"/>
        <v>0</v>
      </c>
      <c r="F34" s="209">
        <f t="shared" si="5"/>
        <v>0</v>
      </c>
      <c r="G34" s="209">
        <f t="shared" si="5"/>
        <v>0</v>
      </c>
      <c r="H34" s="209">
        <f t="shared" si="5"/>
        <v>0</v>
      </c>
    </row>
    <row r="35" spans="1:9" s="28" customFormat="1" ht="5.0999999999999996" customHeight="1" x14ac:dyDescent="0.25">
      <c r="A35" s="1"/>
      <c r="B35" s="1"/>
      <c r="C35" s="210"/>
    </row>
    <row r="36" spans="1:9" s="28" customFormat="1" ht="15" customHeight="1" x14ac:dyDescent="0.25">
      <c r="A36" s="1"/>
      <c r="B36" s="427" t="s">
        <v>205</v>
      </c>
      <c r="C36" s="211" t="s">
        <v>146</v>
      </c>
      <c r="D36" s="195">
        <f>SUM(E36:I36)</f>
        <v>0</v>
      </c>
      <c r="E36" s="162"/>
      <c r="F36" s="162"/>
      <c r="G36" s="162"/>
      <c r="H36" s="162"/>
      <c r="I36" s="162"/>
    </row>
    <row r="37" spans="1:9" s="28" customFormat="1" ht="15" customHeight="1" x14ac:dyDescent="0.25">
      <c r="A37" s="1"/>
      <c r="B37" s="427"/>
      <c r="C37" s="211" t="s">
        <v>147</v>
      </c>
      <c r="D37" s="195">
        <f>SUM(E37:I37)</f>
        <v>0</v>
      </c>
      <c r="E37" s="162"/>
      <c r="F37" s="162"/>
      <c r="G37" s="162"/>
      <c r="H37" s="162"/>
      <c r="I37" s="162"/>
    </row>
    <row r="38" spans="1:9" s="28" customFormat="1" x14ac:dyDescent="0.25">
      <c r="A38" s="1"/>
      <c r="B38" s="427"/>
      <c r="C38" s="212" t="s">
        <v>206</v>
      </c>
      <c r="D38" s="200">
        <f>SUM(D36:D37)</f>
        <v>0</v>
      </c>
      <c r="E38" s="200">
        <f t="shared" ref="E38:I38" si="6">SUM(E36:E37)</f>
        <v>0</v>
      </c>
      <c r="F38" s="200">
        <f t="shared" si="6"/>
        <v>0</v>
      </c>
      <c r="G38" s="200">
        <f t="shared" si="6"/>
        <v>0</v>
      </c>
      <c r="H38" s="200">
        <f t="shared" si="6"/>
        <v>0</v>
      </c>
      <c r="I38" s="200">
        <f t="shared" si="6"/>
        <v>0</v>
      </c>
    </row>
    <row r="39" spans="1:9" s="28" customFormat="1" x14ac:dyDescent="0.25">
      <c r="A39" s="1"/>
      <c r="B39" s="427"/>
      <c r="C39" s="213" t="s">
        <v>207</v>
      </c>
      <c r="D39" s="195">
        <f>SUM(E39:I39)</f>
        <v>0</v>
      </c>
      <c r="E39" s="162"/>
      <c r="F39" s="162"/>
      <c r="G39" s="162"/>
      <c r="H39" s="162"/>
      <c r="I39" s="162"/>
    </row>
    <row r="40" spans="1:9" s="28" customFormat="1" x14ac:dyDescent="0.25">
      <c r="A40" s="1"/>
      <c r="B40" s="427"/>
      <c r="C40" s="213"/>
      <c r="D40" s="195">
        <f>SUM(E40:I40)</f>
        <v>0</v>
      </c>
      <c r="E40" s="162"/>
      <c r="F40" s="162"/>
      <c r="G40" s="162"/>
      <c r="H40" s="162"/>
      <c r="I40" s="162"/>
    </row>
    <row r="41" spans="1:9" s="28" customFormat="1" x14ac:dyDescent="0.25">
      <c r="A41" s="1"/>
      <c r="B41" s="427"/>
      <c r="C41" s="213"/>
      <c r="D41" s="195">
        <f>SUM(E41:I41)</f>
        <v>0</v>
      </c>
      <c r="E41" s="162"/>
      <c r="F41" s="162"/>
      <c r="G41" s="162"/>
      <c r="H41" s="162"/>
      <c r="I41" s="162"/>
    </row>
    <row r="42" spans="1:9" s="28" customFormat="1" x14ac:dyDescent="0.25">
      <c r="A42" s="1"/>
      <c r="B42" s="427"/>
      <c r="C42" s="213"/>
      <c r="D42" s="195">
        <f>SUM(E42:I42)</f>
        <v>0</v>
      </c>
      <c r="E42" s="162"/>
      <c r="F42" s="162"/>
      <c r="G42" s="162"/>
      <c r="H42" s="162"/>
      <c r="I42" s="162"/>
    </row>
    <row r="43" spans="1:9" s="28" customFormat="1" ht="15" customHeight="1" x14ac:dyDescent="0.25">
      <c r="A43" s="1"/>
      <c r="B43" s="427"/>
      <c r="C43" s="212" t="s">
        <v>150</v>
      </c>
      <c r="D43" s="200">
        <f>+IFERROR(SUM(D39:D42),"")</f>
        <v>0</v>
      </c>
      <c r="E43" s="200">
        <f t="shared" ref="E43:I43" si="7">+IFERROR(SUM(E39:E42),"")</f>
        <v>0</v>
      </c>
      <c r="F43" s="200">
        <f t="shared" si="7"/>
        <v>0</v>
      </c>
      <c r="G43" s="200">
        <f t="shared" si="7"/>
        <v>0</v>
      </c>
      <c r="H43" s="200">
        <f t="shared" si="7"/>
        <v>0</v>
      </c>
      <c r="I43" s="200">
        <f t="shared" si="7"/>
        <v>0</v>
      </c>
    </row>
    <row r="44" spans="1:9" s="28" customFormat="1" ht="15" customHeight="1" x14ac:dyDescent="0.25">
      <c r="A44" s="1"/>
      <c r="B44" s="427"/>
      <c r="C44" s="211" t="s">
        <v>175</v>
      </c>
      <c r="D44" s="195">
        <f t="shared" ref="D44:D45" si="8">SUM(E44:I44)</f>
        <v>0</v>
      </c>
      <c r="E44" s="162"/>
      <c r="F44" s="162"/>
      <c r="G44" s="162"/>
      <c r="H44" s="162"/>
      <c r="I44" s="162"/>
    </row>
    <row r="45" spans="1:9" s="28" customFormat="1" ht="15" customHeight="1" x14ac:dyDescent="0.25">
      <c r="A45" s="1"/>
      <c r="B45" s="427"/>
      <c r="C45" s="214" t="s">
        <v>25</v>
      </c>
      <c r="D45" s="195">
        <f t="shared" si="8"/>
        <v>0</v>
      </c>
      <c r="E45" s="162"/>
      <c r="F45" s="162"/>
      <c r="G45" s="162"/>
      <c r="H45" s="162"/>
      <c r="I45" s="162"/>
    </row>
    <row r="46" spans="1:9" s="28" customFormat="1" ht="15" customHeight="1" thickBot="1" x14ac:dyDescent="0.3">
      <c r="A46" s="1"/>
      <c r="B46" s="427"/>
      <c r="C46" s="215" t="s">
        <v>208</v>
      </c>
      <c r="D46" s="209">
        <f>+D38+D43+D44+D45</f>
        <v>0</v>
      </c>
      <c r="E46" s="209">
        <f t="shared" ref="E46:I46" si="9">+E38+E43+E44+E45</f>
        <v>0</v>
      </c>
      <c r="F46" s="209">
        <f t="shared" si="9"/>
        <v>0</v>
      </c>
      <c r="G46" s="209">
        <f t="shared" si="9"/>
        <v>0</v>
      </c>
      <c r="H46" s="209">
        <f t="shared" si="9"/>
        <v>0</v>
      </c>
      <c r="I46" s="209">
        <f t="shared" si="9"/>
        <v>0</v>
      </c>
    </row>
    <row r="47" spans="1:9" s="28" customFormat="1" ht="5.0999999999999996" customHeight="1" x14ac:dyDescent="0.25">
      <c r="A47" s="1"/>
      <c r="B47" s="1"/>
      <c r="C47" s="210"/>
    </row>
    <row r="48" spans="1:9" s="28" customFormat="1" x14ac:dyDescent="0.25">
      <c r="A48" s="1"/>
      <c r="B48" s="29" t="s">
        <v>28</v>
      </c>
      <c r="C48" s="216" t="s">
        <v>27</v>
      </c>
      <c r="D48" s="195">
        <f>SUM(E48:I48)</f>
        <v>0</v>
      </c>
      <c r="E48" s="162"/>
      <c r="F48" s="162"/>
      <c r="G48" s="162"/>
      <c r="H48" s="162"/>
      <c r="I48" s="162"/>
    </row>
    <row r="49" spans="1:9" s="28" customFormat="1" ht="5.0999999999999996" customHeight="1" x14ac:dyDescent="0.25">
      <c r="A49" s="1"/>
      <c r="B49" s="30"/>
      <c r="C49" s="210"/>
    </row>
    <row r="50" spans="1:9" s="28" customFormat="1" x14ac:dyDescent="0.25">
      <c r="A50" s="1"/>
      <c r="B50" s="31" t="s">
        <v>29</v>
      </c>
      <c r="C50" s="217" t="s">
        <v>30</v>
      </c>
      <c r="D50" s="200">
        <f>ROUND(-D34+D46+D48,4)</f>
        <v>0</v>
      </c>
      <c r="E50" s="200">
        <f>ROUND(-E34+E46+E48,4)</f>
        <v>0</v>
      </c>
      <c r="F50" s="200">
        <f t="shared" ref="F50:I50" si="10">ROUND(-F34+F46+F48,4)</f>
        <v>0</v>
      </c>
      <c r="G50" s="200">
        <f t="shared" si="10"/>
        <v>0</v>
      </c>
      <c r="H50" s="200">
        <f t="shared" si="10"/>
        <v>0</v>
      </c>
      <c r="I50" s="200">
        <f t="shared" si="10"/>
        <v>0</v>
      </c>
    </row>
    <row r="51" spans="1:9" s="28" customFormat="1" x14ac:dyDescent="0.25">
      <c r="A51" s="1"/>
      <c r="B51" s="31" t="s">
        <v>29</v>
      </c>
      <c r="C51" s="218" t="s">
        <v>31</v>
      </c>
      <c r="D51" s="26"/>
      <c r="E51" s="26">
        <f>+E50</f>
        <v>0</v>
      </c>
      <c r="F51" s="26">
        <f>ROUND(+E51+F50,0)</f>
        <v>0</v>
      </c>
      <c r="G51" s="26">
        <f t="shared" ref="G51:I51" si="11">ROUND(+F51+G50,0)</f>
        <v>0</v>
      </c>
      <c r="H51" s="26">
        <f t="shared" si="11"/>
        <v>0</v>
      </c>
      <c r="I51" s="26">
        <f t="shared" si="11"/>
        <v>0</v>
      </c>
    </row>
    <row r="52" spans="1:9" s="28" customFormat="1" x14ac:dyDescent="0.25">
      <c r="A52" s="1"/>
      <c r="B52" s="1"/>
      <c r="C52" s="1"/>
    </row>
    <row r="53" spans="1:9" s="28" customFormat="1" x14ac:dyDescent="0.25">
      <c r="A53" s="1"/>
      <c r="B53" s="1"/>
      <c r="C53" s="1"/>
    </row>
    <row r="54" spans="1:9" s="28" customFormat="1" x14ac:dyDescent="0.25">
      <c r="A54" s="1"/>
      <c r="B54" s="1"/>
      <c r="C54" s="1"/>
    </row>
    <row r="55" spans="1:9" s="28" customFormat="1" x14ac:dyDescent="0.25">
      <c r="A55" s="1"/>
      <c r="B55" s="1"/>
      <c r="C55" s="1"/>
    </row>
    <row r="56" spans="1:9" s="28" customFormat="1" x14ac:dyDescent="0.25">
      <c r="A56" s="1"/>
      <c r="B56" s="1"/>
      <c r="C56" s="1"/>
    </row>
    <row r="57" spans="1:9" s="28" customFormat="1" x14ac:dyDescent="0.25">
      <c r="A57" s="1"/>
      <c r="B57" s="1"/>
      <c r="C57" s="1"/>
    </row>
    <row r="58" spans="1:9" s="28" customFormat="1" x14ac:dyDescent="0.25">
      <c r="A58" s="1"/>
      <c r="B58" s="1"/>
      <c r="C58" s="1"/>
    </row>
    <row r="59" spans="1:9" s="28" customFormat="1" x14ac:dyDescent="0.25">
      <c r="A59" s="1"/>
      <c r="B59" s="1"/>
      <c r="C59" s="1"/>
    </row>
    <row r="60" spans="1:9" s="28" customFormat="1" x14ac:dyDescent="0.25">
      <c r="A60" s="1"/>
      <c r="B60" s="1"/>
      <c r="C60" s="1"/>
    </row>
    <row r="61" spans="1:9" s="28" customFormat="1" x14ac:dyDescent="0.25">
      <c r="A61" s="1"/>
      <c r="B61" s="1"/>
      <c r="C61" s="1"/>
    </row>
    <row r="62" spans="1:9" s="28" customFormat="1" x14ac:dyDescent="0.25">
      <c r="A62" s="1"/>
      <c r="B62" s="1"/>
      <c r="C62" s="1"/>
    </row>
    <row r="63" spans="1:9" s="28" customFormat="1" x14ac:dyDescent="0.25">
      <c r="A63" s="1"/>
      <c r="B63" s="1"/>
      <c r="C63" s="1"/>
    </row>
    <row r="64" spans="1:9" s="28" customFormat="1" x14ac:dyDescent="0.25">
      <c r="A64" s="1"/>
      <c r="B64" s="1"/>
      <c r="C64" s="1"/>
    </row>
    <row r="65" spans="1:3" s="28" customFormat="1" x14ac:dyDescent="0.25">
      <c r="A65" s="1"/>
      <c r="B65" s="1"/>
      <c r="C65" s="1"/>
    </row>
  </sheetData>
  <sheetProtection algorithmName="SHA-512" hashValue="TOX5LD4qQXw/H7xvZNsRJivllfVlXv5EEAtR+Gj9/Cfo3PFDvYlRRlrYKIA1L468RG3YOBsQTmiT2Cz/OwbrIA==" saltValue="hHaZJDNT+OQqqcnEHJsEEA==" spinCount="100000" sheet="1" objects="1" scenarios="1"/>
  <mergeCells count="3">
    <mergeCell ref="E5:F5"/>
    <mergeCell ref="B14:B34"/>
    <mergeCell ref="B36:B46"/>
  </mergeCells>
  <dataValidations count="4">
    <dataValidation type="decimal" allowBlank="1" showInputMessage="1" showErrorMessage="1" error="Bitte nur positive Werte einfügen!" sqref="F50:F58 F68:J69 F62:J66 F32:XFD48 D69" xr:uid="{00000000-0002-0000-0900-000000000000}">
      <formula1>0</formula1>
      <formula2>999999999999</formula2>
    </dataValidation>
    <dataValidation type="decimal" allowBlank="1" showInputMessage="1" showErrorMessage="1" error="Bitte nur positive Werte einfügen!" sqref="F21:XFD30" xr:uid="{00000000-0002-0000-0900-000001000000}">
      <formula1>0</formula1>
      <formula2>9999999999999</formula2>
    </dataValidation>
    <dataValidation type="decimal" allowBlank="1" showInputMessage="1" showErrorMessage="1" error="Bitte nur positive Werte einfügen!" sqref="G50:XFD58" xr:uid="{00000000-0002-0000-0900-000002000000}">
      <formula1>0</formula1>
      <formula2>999999999999999000</formula2>
    </dataValidation>
    <dataValidation allowBlank="1" showInputMessage="1" prompt="Rote Markierung, wenn Zellen außerhalb der Lfz. befüllt sind." sqref="E71" xr:uid="{00000000-0002-0000-0900-000003000000}"/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900-000004000000}">
          <x14:formula1>
            <xm:f>'Strat.Ziele_Projektträger_Förd.'!$C$6:$C$15</xm:f>
          </x14:formula1>
          <xm:sqref>H8</xm:sqref>
        </x14:dataValidation>
        <x14:dataValidation type="list" allowBlank="1" showInputMessage="1" showErrorMessage="1" xr:uid="{00000000-0002-0000-0900-000005000000}">
          <x14:formula1>
            <xm:f>Listen!$B$2:$B$34</xm:f>
          </x14:formula1>
          <xm:sqref>D17</xm:sqref>
        </x14:dataValidation>
        <x14:dataValidation type="list" allowBlank="1" showInputMessage="1" showErrorMessage="1" xr:uid="{00000000-0002-0000-0900-000006000000}">
          <x14:formula1>
            <xm:f>Listen!$S$3:$S$50</xm:f>
          </x14:formula1>
          <xm:sqref>F8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0"/>
  <dimension ref="A1:L59"/>
  <sheetViews>
    <sheetView topLeftCell="A2" workbookViewId="0">
      <selection activeCell="O23" sqref="O23"/>
    </sheetView>
  </sheetViews>
  <sheetFormatPr baseColWidth="10" defaultColWidth="16.7109375" defaultRowHeight="15" outlineLevelCol="1" x14ac:dyDescent="0.25"/>
  <cols>
    <col min="1" max="1" width="5.140625" style="1" customWidth="1"/>
    <col min="2" max="2" width="6.5703125" style="1" customWidth="1"/>
    <col min="3" max="3" width="30.7109375" style="1" customWidth="1"/>
    <col min="4" max="6" width="16.7109375" style="1"/>
    <col min="7" max="7" width="16.7109375" style="1" customWidth="1"/>
    <col min="8" max="8" width="16.7109375" style="1"/>
    <col min="9" max="9" width="20.7109375" style="1" customWidth="1"/>
    <col min="10" max="10" width="3.7109375" style="1" customWidth="1"/>
    <col min="11" max="11" width="0" style="1" hidden="1" customWidth="1" outlineLevel="1"/>
    <col min="12" max="12" width="4.5703125" style="1" customWidth="1" collapsed="1"/>
    <col min="13" max="16384" width="16.7109375" style="1"/>
  </cols>
  <sheetData>
    <row r="1" spans="1:12" hidden="1" x14ac:dyDescent="0.25">
      <c r="A1" s="19" t="str">
        <f ca="1">MID(CELL("filename",A1),FIND("]",CELL("filename",A1))+1,256)</f>
        <v>Leader</v>
      </c>
      <c r="B1" s="19"/>
      <c r="C1" s="20"/>
      <c r="D1" s="1" t="str">
        <f ca="1">MID(CELL("Dateiname",A2),FIND("]",CELL("Dateiname",A2))+1,31)</f>
        <v>Leader</v>
      </c>
      <c r="G1" s="21"/>
    </row>
    <row r="3" spans="1:12" ht="15.75" x14ac:dyDescent="0.25">
      <c r="C3" s="22" t="str">
        <f>+C8</f>
        <v>Leader</v>
      </c>
      <c r="E3" s="22"/>
      <c r="I3" s="140"/>
    </row>
    <row r="4" spans="1:12" ht="15.75" x14ac:dyDescent="0.25">
      <c r="C4" s="22"/>
    </row>
    <row r="5" spans="1:12" s="23" customFormat="1" x14ac:dyDescent="0.25">
      <c r="C5" s="179" t="s">
        <v>18</v>
      </c>
      <c r="D5" s="7" t="s">
        <v>18</v>
      </c>
      <c r="E5" s="377" t="s">
        <v>341</v>
      </c>
      <c r="F5" s="378"/>
      <c r="G5" s="7" t="s">
        <v>18</v>
      </c>
      <c r="H5" s="7"/>
      <c r="I5" s="7"/>
      <c r="K5" s="191"/>
    </row>
    <row r="6" spans="1:12" s="23" customFormat="1" x14ac:dyDescent="0.25">
      <c r="C6" s="179" t="s">
        <v>17</v>
      </c>
      <c r="D6" s="7" t="s">
        <v>14</v>
      </c>
      <c r="E6" s="8" t="s">
        <v>21</v>
      </c>
      <c r="F6" s="179" t="s">
        <v>22</v>
      </c>
      <c r="G6" s="7" t="s">
        <v>15</v>
      </c>
      <c r="H6" s="7" t="s">
        <v>16</v>
      </c>
      <c r="I6" s="7" t="s">
        <v>1</v>
      </c>
      <c r="K6" s="189"/>
    </row>
    <row r="7" spans="1:12" ht="5.0999999999999996" customHeight="1" x14ac:dyDescent="0.25"/>
    <row r="8" spans="1:12" s="24" customFormat="1" ht="51" customHeight="1" x14ac:dyDescent="0.25">
      <c r="C8" s="124" t="s">
        <v>209</v>
      </c>
      <c r="D8" s="124" t="str">
        <f>+'Strat.Ziele_Projektträger_Förd.'!H6</f>
        <v>RM Liezen GmbH</v>
      </c>
      <c r="E8" s="125">
        <v>44197</v>
      </c>
      <c r="F8" s="125">
        <v>44773</v>
      </c>
      <c r="G8" s="124"/>
      <c r="H8" s="124"/>
      <c r="I8" s="124"/>
      <c r="K8" s="172"/>
    </row>
    <row r="9" spans="1:12" ht="14.25" customHeight="1" x14ac:dyDescent="0.25">
      <c r="K9" s="139"/>
    </row>
    <row r="10" spans="1:12" s="25" customFormat="1" x14ac:dyDescent="0.25">
      <c r="D10" s="236"/>
    </row>
    <row r="11" spans="1:12" x14ac:dyDescent="0.25">
      <c r="C11" s="40"/>
      <c r="D11" s="192" t="s">
        <v>154</v>
      </c>
      <c r="E11" s="192"/>
      <c r="F11" s="192"/>
      <c r="G11" s="192"/>
      <c r="H11" s="192"/>
      <c r="I11" s="225" t="s">
        <v>193</v>
      </c>
      <c r="J11" s="3"/>
      <c r="K11" s="221" t="s">
        <v>210</v>
      </c>
      <c r="L11" s="299"/>
    </row>
    <row r="12" spans="1:12" s="23" customFormat="1" x14ac:dyDescent="0.25">
      <c r="C12" s="193" t="s">
        <v>37</v>
      </c>
      <c r="D12" s="192" t="s">
        <v>155</v>
      </c>
      <c r="E12" s="185" t="s">
        <v>188</v>
      </c>
      <c r="F12" s="186" t="s">
        <v>189</v>
      </c>
      <c r="G12" s="186" t="s">
        <v>190</v>
      </c>
      <c r="H12" s="186" t="s">
        <v>191</v>
      </c>
      <c r="I12" s="226" t="s">
        <v>194</v>
      </c>
      <c r="J12" s="224"/>
      <c r="K12" s="222" t="s">
        <v>211</v>
      </c>
      <c r="L12" s="300"/>
    </row>
    <row r="13" spans="1:12" ht="5.0999999999999996" customHeight="1" x14ac:dyDescent="0.25"/>
    <row r="14" spans="1:12" s="26" customFormat="1" x14ac:dyDescent="0.25">
      <c r="A14" s="1"/>
      <c r="B14" s="426" t="s">
        <v>3</v>
      </c>
      <c r="C14" s="194" t="s">
        <v>195</v>
      </c>
      <c r="D14" s="195">
        <f>SUM(E14:H14)</f>
        <v>0</v>
      </c>
      <c r="E14" s="162"/>
      <c r="F14" s="162"/>
      <c r="G14" s="162"/>
      <c r="H14" s="162"/>
      <c r="I14" s="161"/>
      <c r="K14" s="312"/>
    </row>
    <row r="15" spans="1:12" s="26" customFormat="1" x14ac:dyDescent="0.25">
      <c r="A15" s="1"/>
      <c r="B15" s="426"/>
      <c r="C15" s="196" t="s">
        <v>195</v>
      </c>
      <c r="D15" s="195">
        <f t="shared" ref="D15:D26" si="0">SUM(E15:H15)</f>
        <v>0</v>
      </c>
      <c r="E15" s="162"/>
      <c r="F15" s="162"/>
      <c r="G15" s="162"/>
      <c r="H15" s="162"/>
      <c r="I15" s="161"/>
      <c r="K15" s="312"/>
    </row>
    <row r="16" spans="1:12" s="26" customFormat="1" x14ac:dyDescent="0.25">
      <c r="A16" s="1"/>
      <c r="B16" s="426"/>
      <c r="C16" s="196" t="s">
        <v>195</v>
      </c>
      <c r="D16" s="195">
        <f t="shared" si="0"/>
        <v>0</v>
      </c>
      <c r="E16" s="162"/>
      <c r="F16" s="162"/>
      <c r="G16" s="162"/>
      <c r="H16" s="162"/>
      <c r="I16" s="161"/>
      <c r="K16" s="312"/>
    </row>
    <row r="17" spans="1:11" s="26" customFormat="1" x14ac:dyDescent="0.25">
      <c r="A17" s="1"/>
      <c r="B17" s="426"/>
      <c r="C17" s="196" t="s">
        <v>195</v>
      </c>
      <c r="D17" s="195">
        <f t="shared" si="0"/>
        <v>0</v>
      </c>
      <c r="E17" s="162"/>
      <c r="F17" s="162"/>
      <c r="G17" s="162"/>
      <c r="H17" s="162"/>
      <c r="I17" s="161"/>
      <c r="K17" s="312"/>
    </row>
    <row r="18" spans="1:11" s="6" customFormat="1" x14ac:dyDescent="0.25">
      <c r="A18" s="1"/>
      <c r="B18" s="426"/>
      <c r="C18" s="199" t="s">
        <v>196</v>
      </c>
      <c r="D18" s="200">
        <f>+SUM(D14:D17)</f>
        <v>0</v>
      </c>
      <c r="E18" s="201">
        <f>SUM(E14:E17)</f>
        <v>0</v>
      </c>
      <c r="F18" s="201">
        <f>SUM(F14:F17)</f>
        <v>0</v>
      </c>
      <c r="G18" s="201">
        <f>SUM(G14:G17)</f>
        <v>0</v>
      </c>
      <c r="H18" s="201">
        <f>SUM(H14:H17)</f>
        <v>0</v>
      </c>
      <c r="K18" s="310"/>
    </row>
    <row r="19" spans="1:11" s="26" customFormat="1" x14ac:dyDescent="0.25">
      <c r="A19" s="1"/>
      <c r="B19" s="426"/>
      <c r="C19" s="239" t="s">
        <v>197</v>
      </c>
      <c r="D19" s="203">
        <f t="shared" si="0"/>
        <v>0</v>
      </c>
      <c r="E19" s="204"/>
      <c r="F19" s="204"/>
      <c r="G19" s="204"/>
      <c r="H19" s="204"/>
      <c r="I19" s="161"/>
      <c r="K19" s="312"/>
    </row>
    <row r="20" spans="1:11" s="26" customFormat="1" x14ac:dyDescent="0.25">
      <c r="A20" s="1"/>
      <c r="B20" s="426"/>
      <c r="C20" s="240" t="s">
        <v>198</v>
      </c>
      <c r="D20" s="195">
        <f t="shared" si="0"/>
        <v>0</v>
      </c>
      <c r="E20" s="162"/>
      <c r="F20" s="162"/>
      <c r="G20" s="162"/>
      <c r="H20" s="162"/>
      <c r="I20" s="161"/>
      <c r="K20" s="312"/>
    </row>
    <row r="21" spans="1:11" s="26" customFormat="1" ht="30" x14ac:dyDescent="0.25">
      <c r="A21" s="1"/>
      <c r="B21" s="426"/>
      <c r="C21" s="239" t="s">
        <v>199</v>
      </c>
      <c r="D21" s="195">
        <f t="shared" si="0"/>
        <v>0</v>
      </c>
      <c r="E21" s="162"/>
      <c r="F21" s="162"/>
      <c r="G21" s="162"/>
      <c r="H21" s="162"/>
      <c r="I21" s="161"/>
      <c r="K21" s="312"/>
    </row>
    <row r="22" spans="1:11" s="26" customFormat="1" x14ac:dyDescent="0.25">
      <c r="A22" s="1"/>
      <c r="B22" s="426"/>
      <c r="C22" s="206" t="s">
        <v>200</v>
      </c>
      <c r="D22" s="195">
        <f t="shared" si="0"/>
        <v>0</v>
      </c>
      <c r="E22" s="164">
        <f t="shared" ref="E22:H22" si="1">SUM(E19:E21)</f>
        <v>0</v>
      </c>
      <c r="F22" s="164">
        <f t="shared" si="1"/>
        <v>0</v>
      </c>
      <c r="G22" s="164">
        <f t="shared" si="1"/>
        <v>0</v>
      </c>
      <c r="H22" s="164">
        <f t="shared" si="1"/>
        <v>0</v>
      </c>
      <c r="I22" s="164"/>
      <c r="K22" s="312"/>
    </row>
    <row r="23" spans="1:11" s="26" customFormat="1" ht="15" customHeight="1" x14ac:dyDescent="0.25">
      <c r="A23" s="1"/>
      <c r="B23" s="426"/>
      <c r="C23" s="206" t="s">
        <v>201</v>
      </c>
      <c r="D23" s="207">
        <f t="shared" si="0"/>
        <v>0</v>
      </c>
      <c r="E23" s="161">
        <f>+SUMIF('Planung ind. Sachkosten'!$F$104:$K$104,E12,'Planung ind. Sachkosten'!$F$107:$K$107)</f>
        <v>0</v>
      </c>
      <c r="F23" s="161">
        <f>+SUMIF('Planung ind. Sachkosten'!$F$104:$K$104,F12,'Planung ind. Sachkosten'!$F$107:$K$107)</f>
        <v>0</v>
      </c>
      <c r="G23" s="161">
        <f>+SUMIF('Planung ind. Sachkosten'!$F$104:$K$104,G12,'Planung ind. Sachkosten'!$F$107:$K$107)</f>
        <v>0</v>
      </c>
      <c r="H23" s="161">
        <f>+SUMIF('Planung ind. Sachkosten'!$F$104:$K$104,H12,'Planung ind. Sachkosten'!$F$107:$K$107)</f>
        <v>0</v>
      </c>
      <c r="I23" s="161"/>
    </row>
    <row r="24" spans="1:11" s="6" customFormat="1" x14ac:dyDescent="0.25">
      <c r="A24" s="1"/>
      <c r="B24" s="426"/>
      <c r="C24" s="199" t="s">
        <v>46</v>
      </c>
      <c r="D24" s="200">
        <f>+D22+D23</f>
        <v>0</v>
      </c>
      <c r="E24" s="200">
        <f>+E22+E23</f>
        <v>0</v>
      </c>
      <c r="F24" s="200">
        <f t="shared" ref="F24:H24" si="2">+F22+F23</f>
        <v>0</v>
      </c>
      <c r="G24" s="200">
        <f t="shared" si="2"/>
        <v>0</v>
      </c>
      <c r="H24" s="200">
        <f t="shared" si="2"/>
        <v>0</v>
      </c>
      <c r="K24" s="310"/>
    </row>
    <row r="25" spans="1:11" s="26" customFormat="1" x14ac:dyDescent="0.25">
      <c r="A25" s="1"/>
      <c r="B25" s="426"/>
      <c r="C25" s="237" t="s">
        <v>202</v>
      </c>
      <c r="D25" s="195">
        <f t="shared" si="0"/>
        <v>0</v>
      </c>
      <c r="E25" s="162"/>
      <c r="F25" s="162"/>
      <c r="G25" s="162"/>
      <c r="H25" s="162"/>
      <c r="I25" s="161"/>
      <c r="K25" s="312"/>
    </row>
    <row r="26" spans="1:11" s="26" customFormat="1" x14ac:dyDescent="0.25">
      <c r="A26" s="1"/>
      <c r="B26" s="426"/>
      <c r="C26" s="237" t="s">
        <v>203</v>
      </c>
      <c r="D26" s="195">
        <f t="shared" si="0"/>
        <v>0</v>
      </c>
      <c r="E26" s="162"/>
      <c r="F26" s="162"/>
      <c r="G26" s="162"/>
      <c r="H26" s="162"/>
      <c r="I26" s="161"/>
      <c r="K26" s="312"/>
    </row>
    <row r="27" spans="1:11" s="6" customFormat="1" x14ac:dyDescent="0.25">
      <c r="A27" s="1"/>
      <c r="B27" s="426"/>
      <c r="C27" s="199" t="s">
        <v>204</v>
      </c>
      <c r="D27" s="200">
        <f t="shared" ref="D27:H27" si="3">SUM(D25:D26)</f>
        <v>0</v>
      </c>
      <c r="E27" s="200">
        <f t="shared" si="3"/>
        <v>0</v>
      </c>
      <c r="F27" s="200">
        <f t="shared" si="3"/>
        <v>0</v>
      </c>
      <c r="G27" s="200">
        <f t="shared" si="3"/>
        <v>0</v>
      </c>
      <c r="H27" s="200">
        <f t="shared" si="3"/>
        <v>0</v>
      </c>
      <c r="K27" s="310"/>
    </row>
    <row r="28" spans="1:11" s="6" customFormat="1" ht="15.75" thickBot="1" x14ac:dyDescent="0.3">
      <c r="A28" s="1"/>
      <c r="B28" s="426"/>
      <c r="C28" s="208" t="s">
        <v>3</v>
      </c>
      <c r="D28" s="160">
        <f t="shared" ref="D28:H28" si="4">+D18+D24+D27</f>
        <v>0</v>
      </c>
      <c r="E28" s="209">
        <f t="shared" si="4"/>
        <v>0</v>
      </c>
      <c r="F28" s="209">
        <f t="shared" si="4"/>
        <v>0</v>
      </c>
      <c r="G28" s="209">
        <f t="shared" si="4"/>
        <v>0</v>
      </c>
      <c r="H28" s="209">
        <f t="shared" si="4"/>
        <v>0</v>
      </c>
      <c r="K28" s="160">
        <f>+K18+K24+K27</f>
        <v>0</v>
      </c>
    </row>
    <row r="29" spans="1:11" s="28" customFormat="1" ht="5.0999999999999996" customHeight="1" x14ac:dyDescent="0.25">
      <c r="A29" s="1"/>
      <c r="B29" s="1"/>
      <c r="C29" s="210"/>
    </row>
    <row r="30" spans="1:11" s="28" customFormat="1" ht="15" customHeight="1" x14ac:dyDescent="0.25">
      <c r="A30" s="1"/>
      <c r="B30" s="427" t="s">
        <v>205</v>
      </c>
      <c r="C30" s="211" t="s">
        <v>146</v>
      </c>
      <c r="D30" s="195">
        <f>SUM(E30:I30)</f>
        <v>0</v>
      </c>
      <c r="E30" s="162"/>
      <c r="F30" s="162"/>
      <c r="G30" s="162"/>
      <c r="H30" s="162"/>
      <c r="I30" s="162"/>
      <c r="K30" s="223"/>
    </row>
    <row r="31" spans="1:11" s="28" customFormat="1" ht="15" customHeight="1" x14ac:dyDescent="0.25">
      <c r="A31" s="1"/>
      <c r="B31" s="427"/>
      <c r="C31" s="211" t="s">
        <v>147</v>
      </c>
      <c r="D31" s="195">
        <f>SUM(E31:I31)</f>
        <v>0</v>
      </c>
      <c r="E31" s="162"/>
      <c r="F31" s="162"/>
      <c r="G31" s="162"/>
      <c r="H31" s="162"/>
      <c r="I31" s="162"/>
      <c r="K31" s="223"/>
    </row>
    <row r="32" spans="1:11" s="28" customFormat="1" x14ac:dyDescent="0.25">
      <c r="A32" s="1"/>
      <c r="B32" s="427"/>
      <c r="C32" s="212" t="s">
        <v>206</v>
      </c>
      <c r="D32" s="200">
        <f>SUM(D30:D31)</f>
        <v>0</v>
      </c>
      <c r="E32" s="200">
        <f t="shared" ref="E32:I32" si="5">SUM(E30:E31)</f>
        <v>0</v>
      </c>
      <c r="F32" s="200">
        <f t="shared" si="5"/>
        <v>0</v>
      </c>
      <c r="G32" s="200">
        <f t="shared" si="5"/>
        <v>0</v>
      </c>
      <c r="H32" s="200">
        <f t="shared" si="5"/>
        <v>0</v>
      </c>
      <c r="I32" s="200">
        <f t="shared" si="5"/>
        <v>0</v>
      </c>
      <c r="K32" s="200">
        <f t="shared" ref="K32" si="6">SUM(K30:K31)</f>
        <v>0</v>
      </c>
    </row>
    <row r="33" spans="1:11" s="28" customFormat="1" x14ac:dyDescent="0.25">
      <c r="A33" s="1"/>
      <c r="B33" s="427"/>
      <c r="C33" s="213" t="s">
        <v>207</v>
      </c>
      <c r="D33" s="195">
        <f>SUM(E33:I33)</f>
        <v>0</v>
      </c>
      <c r="E33" s="162"/>
      <c r="F33" s="162"/>
      <c r="G33" s="162"/>
      <c r="H33" s="162"/>
      <c r="I33" s="162"/>
      <c r="K33" s="223"/>
    </row>
    <row r="34" spans="1:11" s="28" customFormat="1" x14ac:dyDescent="0.25">
      <c r="A34" s="1"/>
      <c r="B34" s="427"/>
      <c r="C34" s="213"/>
      <c r="D34" s="195">
        <f>SUM(E34:I34)</f>
        <v>0</v>
      </c>
      <c r="E34" s="162"/>
      <c r="F34" s="162"/>
      <c r="G34" s="162"/>
      <c r="H34" s="162"/>
      <c r="I34" s="162"/>
      <c r="K34" s="223"/>
    </row>
    <row r="35" spans="1:11" s="28" customFormat="1" x14ac:dyDescent="0.25">
      <c r="A35" s="1"/>
      <c r="B35" s="427"/>
      <c r="C35" s="213"/>
      <c r="D35" s="195">
        <f>SUM(E35:I35)</f>
        <v>0</v>
      </c>
      <c r="E35" s="162"/>
      <c r="F35" s="162"/>
      <c r="G35" s="162"/>
      <c r="H35" s="162"/>
      <c r="I35" s="162"/>
      <c r="K35" s="223"/>
    </row>
    <row r="36" spans="1:11" s="28" customFormat="1" x14ac:dyDescent="0.25">
      <c r="A36" s="1"/>
      <c r="B36" s="427"/>
      <c r="C36" s="213"/>
      <c r="D36" s="195">
        <f>SUM(E36:I36)</f>
        <v>0</v>
      </c>
      <c r="E36" s="162"/>
      <c r="F36" s="162"/>
      <c r="G36" s="162"/>
      <c r="H36" s="162"/>
      <c r="I36" s="162"/>
      <c r="K36" s="223"/>
    </row>
    <row r="37" spans="1:11" s="28" customFormat="1" ht="15" customHeight="1" x14ac:dyDescent="0.25">
      <c r="A37" s="1"/>
      <c r="B37" s="427"/>
      <c r="C37" s="212" t="s">
        <v>150</v>
      </c>
      <c r="D37" s="200">
        <f>+IFERROR(SUM(D33:D36),"")</f>
        <v>0</v>
      </c>
      <c r="E37" s="200">
        <f t="shared" ref="E37:I37" si="7">+IFERROR(SUM(E33:E36),"")</f>
        <v>0</v>
      </c>
      <c r="F37" s="200">
        <f t="shared" si="7"/>
        <v>0</v>
      </c>
      <c r="G37" s="200">
        <f t="shared" si="7"/>
        <v>0</v>
      </c>
      <c r="H37" s="200">
        <f t="shared" si="7"/>
        <v>0</v>
      </c>
      <c r="I37" s="200">
        <f t="shared" si="7"/>
        <v>0</v>
      </c>
      <c r="K37" s="200">
        <f>SUM(K33:K36)</f>
        <v>0</v>
      </c>
    </row>
    <row r="38" spans="1:11" s="28" customFormat="1" ht="15" customHeight="1" x14ac:dyDescent="0.25">
      <c r="A38" s="1"/>
      <c r="B38" s="427"/>
      <c r="C38" s="211" t="s">
        <v>175</v>
      </c>
      <c r="D38" s="195">
        <f t="shared" ref="D38:D39" si="8">SUM(E38:I38)</f>
        <v>0</v>
      </c>
      <c r="E38" s="162"/>
      <c r="F38" s="162"/>
      <c r="G38" s="162"/>
      <c r="H38" s="162"/>
      <c r="I38" s="162"/>
      <c r="K38" s="223"/>
    </row>
    <row r="39" spans="1:11" s="28" customFormat="1" ht="15" customHeight="1" x14ac:dyDescent="0.25">
      <c r="A39" s="1"/>
      <c r="B39" s="427"/>
      <c r="C39" s="214" t="s">
        <v>25</v>
      </c>
      <c r="D39" s="195">
        <f t="shared" si="8"/>
        <v>0</v>
      </c>
      <c r="E39" s="162"/>
      <c r="F39" s="162"/>
      <c r="G39" s="162"/>
      <c r="H39" s="162"/>
      <c r="I39" s="162"/>
      <c r="K39" s="223"/>
    </row>
    <row r="40" spans="1:11" s="28" customFormat="1" ht="15" customHeight="1" thickBot="1" x14ac:dyDescent="0.3">
      <c r="A40" s="1"/>
      <c r="B40" s="427"/>
      <c r="C40" s="215" t="s">
        <v>208</v>
      </c>
      <c r="D40" s="209">
        <f>+D32+D37+D38+D39</f>
        <v>0</v>
      </c>
      <c r="E40" s="209">
        <f t="shared" ref="E40:I40" si="9">+E32+E37+E38+E39</f>
        <v>0</v>
      </c>
      <c r="F40" s="209">
        <f t="shared" si="9"/>
        <v>0</v>
      </c>
      <c r="G40" s="209">
        <f t="shared" si="9"/>
        <v>0</v>
      </c>
      <c r="H40" s="209">
        <f t="shared" si="9"/>
        <v>0</v>
      </c>
      <c r="I40" s="209">
        <f t="shared" si="9"/>
        <v>0</v>
      </c>
      <c r="K40" s="160">
        <f t="shared" ref="K40" si="10">+K32+K37+K38+K39</f>
        <v>0</v>
      </c>
    </row>
    <row r="41" spans="1:11" s="28" customFormat="1" ht="5.0999999999999996" customHeight="1" x14ac:dyDescent="0.25">
      <c r="A41" s="1"/>
      <c r="B41" s="1"/>
      <c r="C41" s="210"/>
    </row>
    <row r="42" spans="1:11" s="28" customFormat="1" x14ac:dyDescent="0.25">
      <c r="A42" s="1"/>
      <c r="B42" s="29" t="s">
        <v>28</v>
      </c>
      <c r="C42" s="216" t="s">
        <v>27</v>
      </c>
      <c r="D42" s="195">
        <f>SUM(E42:I42)</f>
        <v>0</v>
      </c>
      <c r="E42" s="162"/>
      <c r="F42" s="162"/>
      <c r="G42" s="162"/>
      <c r="H42" s="162"/>
      <c r="I42" s="162"/>
      <c r="K42" s="223"/>
    </row>
    <row r="43" spans="1:11" s="28" customFormat="1" ht="5.0999999999999996" customHeight="1" x14ac:dyDescent="0.25">
      <c r="A43" s="1"/>
      <c r="B43" s="30"/>
      <c r="C43" s="210"/>
    </row>
    <row r="44" spans="1:11" s="28" customFormat="1" x14ac:dyDescent="0.25">
      <c r="A44" s="1"/>
      <c r="B44" s="31" t="s">
        <v>29</v>
      </c>
      <c r="C44" s="217" t="s">
        <v>30</v>
      </c>
      <c r="D44" s="200">
        <f>ROUND(-D28+D40+D42,4)</f>
        <v>0</v>
      </c>
      <c r="E44" s="200">
        <f>ROUND(-E28+E40+E42,4)</f>
        <v>0</v>
      </c>
      <c r="F44" s="200">
        <f t="shared" ref="F44:I44" si="11">ROUND(-F28+F40+F42,4)</f>
        <v>0</v>
      </c>
      <c r="G44" s="200">
        <f t="shared" si="11"/>
        <v>0</v>
      </c>
      <c r="H44" s="200">
        <f t="shared" si="11"/>
        <v>0</v>
      </c>
      <c r="I44" s="200">
        <f t="shared" si="11"/>
        <v>0</v>
      </c>
      <c r="K44" s="200">
        <f>ROUND(-K28+K40+K42,4)</f>
        <v>0</v>
      </c>
    </row>
    <row r="45" spans="1:11" s="28" customFormat="1" x14ac:dyDescent="0.25">
      <c r="A45" s="1"/>
      <c r="B45" s="31" t="s">
        <v>29</v>
      </c>
      <c r="C45" s="218" t="s">
        <v>31</v>
      </c>
      <c r="D45" s="26"/>
      <c r="E45" s="26">
        <f>+E44</f>
        <v>0</v>
      </c>
      <c r="F45" s="26">
        <f>ROUND(+E45+F44,0)</f>
        <v>0</v>
      </c>
      <c r="G45" s="26">
        <f t="shared" ref="G45:I45" si="12">ROUND(+F45+G44,0)</f>
        <v>0</v>
      </c>
      <c r="H45" s="26">
        <f t="shared" si="12"/>
        <v>0</v>
      </c>
      <c r="I45" s="26">
        <f t="shared" si="12"/>
        <v>0</v>
      </c>
      <c r="K45" s="1"/>
    </row>
    <row r="46" spans="1:11" s="28" customFormat="1" x14ac:dyDescent="0.25">
      <c r="A46" s="1"/>
      <c r="B46" s="1"/>
      <c r="C46" s="1"/>
      <c r="K46" s="1"/>
    </row>
    <row r="47" spans="1:11" s="28" customFormat="1" x14ac:dyDescent="0.25">
      <c r="A47" s="1"/>
      <c r="B47" s="1"/>
      <c r="C47" s="1"/>
      <c r="K47" s="1"/>
    </row>
    <row r="48" spans="1:11" s="28" customFormat="1" x14ac:dyDescent="0.25">
      <c r="A48" s="1"/>
      <c r="B48" s="1"/>
      <c r="C48" s="1"/>
      <c r="K48" s="1"/>
    </row>
    <row r="49" spans="1:11" s="28" customFormat="1" x14ac:dyDescent="0.25">
      <c r="A49" s="1"/>
      <c r="B49" s="1"/>
      <c r="C49" s="1"/>
      <c r="K49" s="1"/>
    </row>
    <row r="50" spans="1:11" s="28" customFormat="1" x14ac:dyDescent="0.25">
      <c r="A50" s="1"/>
      <c r="B50" s="1"/>
      <c r="C50" s="1"/>
      <c r="K50" s="1"/>
    </row>
    <row r="51" spans="1:11" s="28" customFormat="1" x14ac:dyDescent="0.25">
      <c r="A51" s="1"/>
      <c r="B51" s="1"/>
      <c r="C51" s="1"/>
      <c r="K51" s="1"/>
    </row>
    <row r="52" spans="1:11" s="28" customFormat="1" x14ac:dyDescent="0.25">
      <c r="A52" s="1"/>
      <c r="B52" s="1"/>
      <c r="C52" s="1"/>
      <c r="K52" s="1"/>
    </row>
    <row r="53" spans="1:11" s="28" customFormat="1" x14ac:dyDescent="0.25">
      <c r="A53" s="1"/>
      <c r="B53" s="1"/>
      <c r="C53" s="1"/>
      <c r="K53" s="1"/>
    </row>
    <row r="54" spans="1:11" s="28" customFormat="1" x14ac:dyDescent="0.25">
      <c r="A54" s="1"/>
      <c r="B54" s="1"/>
      <c r="C54" s="1"/>
      <c r="K54" s="1"/>
    </row>
    <row r="55" spans="1:11" s="28" customFormat="1" x14ac:dyDescent="0.25">
      <c r="A55" s="1"/>
      <c r="B55" s="1"/>
      <c r="C55" s="1"/>
      <c r="K55" s="1"/>
    </row>
    <row r="56" spans="1:11" s="28" customFormat="1" x14ac:dyDescent="0.25">
      <c r="A56" s="1"/>
      <c r="B56" s="1"/>
      <c r="C56" s="1"/>
      <c r="K56" s="1"/>
    </row>
    <row r="57" spans="1:11" s="28" customFormat="1" x14ac:dyDescent="0.25">
      <c r="A57" s="1"/>
      <c r="B57" s="1"/>
      <c r="C57" s="1"/>
      <c r="K57" s="1"/>
    </row>
    <row r="58" spans="1:11" s="28" customFormat="1" x14ac:dyDescent="0.25">
      <c r="A58" s="1"/>
      <c r="B58" s="1"/>
      <c r="C58" s="1"/>
      <c r="K58" s="1"/>
    </row>
    <row r="59" spans="1:11" s="28" customFormat="1" x14ac:dyDescent="0.25">
      <c r="A59" s="1"/>
      <c r="B59" s="1"/>
      <c r="C59" s="1"/>
      <c r="K59" s="1"/>
    </row>
  </sheetData>
  <sheetProtection algorithmName="SHA-512" hashValue="tf8jVP1scUdQTJMCoIiyjHJsiKOONZzuAgvegoDu2fscA6lseeth8S8UqKhz27dPBxxf2boiFfUWmP4wuuRukg==" saltValue="jL9Mq+JQONZ9YQ+UQM0RHA==" spinCount="100000" sheet="1" objects="1" scenarios="1"/>
  <mergeCells count="3">
    <mergeCell ref="E5:F5"/>
    <mergeCell ref="B14:B28"/>
    <mergeCell ref="B30:B40"/>
  </mergeCells>
  <dataValidations count="5">
    <dataValidation type="decimal" allowBlank="1" showInputMessage="1" showErrorMessage="1" error="Bitte nur positive Werte einfügen!" sqref="G44:J52 K45:K52" xr:uid="{00000000-0002-0000-0A00-000000000000}">
      <formula1>0</formula1>
      <formula2>999999999999999000</formula2>
    </dataValidation>
    <dataValidation type="decimal" allowBlank="1" showInputMessage="1" showErrorMessage="1" error="Bitte nur positive Werte einfügen!" sqref="F44:F52 F56:K60 F62:K63 D63 K30:K43 F26:J42 K27:K28" xr:uid="{00000000-0002-0000-0A00-000001000000}">
      <formula1>0</formula1>
      <formula2>999999999999</formula2>
    </dataValidation>
    <dataValidation allowBlank="1" showInputMessage="1" showErrorMessage="1" sqref="G8" xr:uid="{00000000-0002-0000-0A00-000002000000}"/>
    <dataValidation allowBlank="1" showInputMessage="1" prompt="Rote Markierung, wenn Zellen außerhalb der Lfz. befüllt sind." sqref="E65" xr:uid="{00000000-0002-0000-0A00-000003000000}"/>
    <dataValidation type="decimal" allowBlank="1" showInputMessage="1" showErrorMessage="1" error="Bitte nur positive Werte einfügen!" sqref="F18:XFD22 K24:K25 I23:J24 F24:H24" xr:uid="{00000000-0002-0000-0A00-000004000000}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orientation="landscape" r:id="rId1"/>
  <headerFooter>
    <oddFooter>&amp;L&amp;D&amp;C&amp;A&amp;RUnterschrift:&amp;U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A00-000005000000}">
          <x14:formula1>
            <xm:f>'Strat.Ziele_Projektträger_Förd.'!$C$6:$C$15</xm:f>
          </x14:formula1>
          <xm:sqref>J8 H8</xm:sqref>
        </x14:dataValidation>
        <x14:dataValidation type="list" allowBlank="1" showInputMessage="1" showErrorMessage="1" xr:uid="{00000000-0002-0000-0A00-000006000000}">
          <x14:formula1>
            <xm:f>Listen!$B$2:$B$34</xm:f>
          </x14:formula1>
          <xm:sqref>D17</xm:sqref>
        </x14:dataValidation>
        <x14:dataValidation type="list" allowBlank="1" showInputMessage="1" showErrorMessage="1" xr:uid="{00000000-0002-0000-0A00-000007000000}">
          <x14:formula1>
            <xm:f>Listen!$S$3:$S$50</xm:f>
          </x14:formula1>
          <xm:sqref>F8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1"/>
  <dimension ref="A1:L47"/>
  <sheetViews>
    <sheetView topLeftCell="A2" workbookViewId="0">
      <selection activeCell="F8" sqref="F8"/>
    </sheetView>
  </sheetViews>
  <sheetFormatPr baseColWidth="10" defaultColWidth="16.7109375" defaultRowHeight="15" outlineLevelCol="1" x14ac:dyDescent="0.25"/>
  <cols>
    <col min="1" max="1" width="5.140625" style="1" customWidth="1"/>
    <col min="2" max="2" width="6.5703125" style="1" customWidth="1"/>
    <col min="3" max="3" width="30.7109375" style="1" customWidth="1"/>
    <col min="4" max="6" width="16.7109375" style="1"/>
    <col min="7" max="7" width="16.7109375" style="1" customWidth="1"/>
    <col min="8" max="8" width="16.7109375" style="1"/>
    <col min="9" max="9" width="28.85546875" style="1" customWidth="1"/>
    <col min="10" max="10" width="3.7109375" style="1" customWidth="1"/>
    <col min="11" max="11" width="16.7109375" style="1" hidden="1" customWidth="1" outlineLevel="1"/>
    <col min="12" max="12" width="3.42578125" style="1" customWidth="1" collapsed="1"/>
    <col min="13" max="16384" width="16.7109375" style="1"/>
  </cols>
  <sheetData>
    <row r="1" spans="1:11" hidden="1" x14ac:dyDescent="0.25">
      <c r="A1" s="19" t="str">
        <f ca="1">MID(CELL("filename",A1),FIND("]",CELL("filename",A1))+1,256)</f>
        <v>Leader 1</v>
      </c>
      <c r="B1" s="19"/>
      <c r="C1" s="20"/>
      <c r="D1" s="1" t="str">
        <f ca="1">MID(CELL("Dateiname",A2),FIND("]",CELL("Dateiname",A2))+1,31)</f>
        <v>Leader 1</v>
      </c>
      <c r="G1" s="21"/>
    </row>
    <row r="3" spans="1:11" ht="15.75" x14ac:dyDescent="0.25">
      <c r="C3" s="22" t="str">
        <f>+C8</f>
        <v>Leader 1</v>
      </c>
      <c r="E3" s="22"/>
      <c r="I3" s="140"/>
    </row>
    <row r="4" spans="1:11" ht="15.75" x14ac:dyDescent="0.25">
      <c r="C4" s="22"/>
    </row>
    <row r="5" spans="1:11" s="23" customFormat="1" x14ac:dyDescent="0.25">
      <c r="C5" s="179" t="s">
        <v>18</v>
      </c>
      <c r="D5" s="7" t="s">
        <v>18</v>
      </c>
      <c r="E5" s="377" t="s">
        <v>341</v>
      </c>
      <c r="F5" s="378"/>
      <c r="G5" s="7" t="s">
        <v>18</v>
      </c>
      <c r="H5" s="7"/>
      <c r="I5" s="7"/>
      <c r="K5" s="191"/>
    </row>
    <row r="6" spans="1:11" s="23" customFormat="1" x14ac:dyDescent="0.25">
      <c r="C6" s="179" t="s">
        <v>17</v>
      </c>
      <c r="D6" s="7" t="s">
        <v>14</v>
      </c>
      <c r="E6" s="8" t="s">
        <v>21</v>
      </c>
      <c r="F6" s="179" t="s">
        <v>22</v>
      </c>
      <c r="G6" s="7" t="s">
        <v>15</v>
      </c>
      <c r="H6" s="7" t="s">
        <v>16</v>
      </c>
      <c r="I6" s="7" t="s">
        <v>1</v>
      </c>
      <c r="K6" s="301"/>
    </row>
    <row r="7" spans="1:11" ht="5.0999999999999996" customHeight="1" x14ac:dyDescent="0.25"/>
    <row r="8" spans="1:11" s="24" customFormat="1" ht="51" customHeight="1" x14ac:dyDescent="0.25">
      <c r="C8" s="124" t="s">
        <v>212</v>
      </c>
      <c r="D8" s="124" t="str">
        <f>+'Strat.Ziele_Projektträger_Förd.'!H6</f>
        <v>RM Liezen GmbH</v>
      </c>
      <c r="E8" s="125">
        <v>44197</v>
      </c>
      <c r="F8" s="125">
        <v>44377</v>
      </c>
      <c r="G8" s="124"/>
      <c r="H8" s="124"/>
      <c r="I8" s="124"/>
      <c r="K8" s="172"/>
    </row>
    <row r="9" spans="1:11" ht="14.25" customHeight="1" x14ac:dyDescent="0.25">
      <c r="K9" s="139"/>
    </row>
    <row r="10" spans="1:11" s="25" customFormat="1" x14ac:dyDescent="0.25">
      <c r="D10" s="236"/>
    </row>
    <row r="11" spans="1:11" x14ac:dyDescent="0.25">
      <c r="C11" s="40"/>
      <c r="D11" s="192" t="s">
        <v>154</v>
      </c>
      <c r="E11" s="192"/>
      <c r="F11" s="192"/>
      <c r="G11" s="192"/>
      <c r="H11" s="192"/>
      <c r="I11" s="225" t="s">
        <v>193</v>
      </c>
      <c r="J11" s="3"/>
      <c r="K11" s="302" t="s">
        <v>210</v>
      </c>
    </row>
    <row r="12" spans="1:11" s="23" customFormat="1" x14ac:dyDescent="0.25">
      <c r="C12" s="193" t="s">
        <v>37</v>
      </c>
      <c r="D12" s="192" t="s">
        <v>155</v>
      </c>
      <c r="E12" s="185" t="s">
        <v>188</v>
      </c>
      <c r="F12" s="186" t="s">
        <v>189</v>
      </c>
      <c r="G12" s="186" t="s">
        <v>190</v>
      </c>
      <c r="H12" s="186" t="s">
        <v>191</v>
      </c>
      <c r="I12" s="226" t="s">
        <v>194</v>
      </c>
      <c r="J12" s="224"/>
      <c r="K12" s="303" t="s">
        <v>211</v>
      </c>
    </row>
    <row r="13" spans="1:11" ht="5.0999999999999996" customHeight="1" x14ac:dyDescent="0.25"/>
    <row r="14" spans="1:11" s="26" customFormat="1" x14ac:dyDescent="0.25">
      <c r="A14" s="1"/>
      <c r="B14" s="426" t="s">
        <v>3</v>
      </c>
      <c r="C14" s="194" t="s">
        <v>195</v>
      </c>
      <c r="D14" s="195">
        <f>SUM(E14:H14)</f>
        <v>0</v>
      </c>
      <c r="E14" s="162"/>
      <c r="F14" s="162"/>
      <c r="G14" s="162"/>
      <c r="H14" s="162"/>
      <c r="I14" s="161"/>
      <c r="K14" s="258"/>
    </row>
    <row r="15" spans="1:11" s="26" customFormat="1" x14ac:dyDescent="0.25">
      <c r="A15" s="1"/>
      <c r="B15" s="426"/>
      <c r="C15" s="196" t="s">
        <v>195</v>
      </c>
      <c r="D15" s="195">
        <f t="shared" ref="D15:D26" si="0">SUM(E15:H15)</f>
        <v>0</v>
      </c>
      <c r="E15" s="162"/>
      <c r="F15" s="162"/>
      <c r="G15" s="162"/>
      <c r="H15" s="162"/>
      <c r="I15" s="161"/>
      <c r="K15" s="258"/>
    </row>
    <row r="16" spans="1:11" s="26" customFormat="1" x14ac:dyDescent="0.25">
      <c r="A16" s="1"/>
      <c r="B16" s="426"/>
      <c r="C16" s="196" t="s">
        <v>195</v>
      </c>
      <c r="D16" s="195">
        <f t="shared" si="0"/>
        <v>0</v>
      </c>
      <c r="E16" s="162"/>
      <c r="F16" s="162"/>
      <c r="G16" s="162"/>
      <c r="H16" s="162"/>
      <c r="I16" s="161"/>
      <c r="K16" s="258"/>
    </row>
    <row r="17" spans="1:11" s="26" customFormat="1" x14ac:dyDescent="0.25">
      <c r="A17" s="1"/>
      <c r="B17" s="426"/>
      <c r="C17" s="196" t="s">
        <v>195</v>
      </c>
      <c r="D17" s="195">
        <f t="shared" si="0"/>
        <v>0</v>
      </c>
      <c r="E17" s="162"/>
      <c r="F17" s="162"/>
      <c r="G17" s="162"/>
      <c r="H17" s="162"/>
      <c r="I17" s="161"/>
      <c r="K17" s="258"/>
    </row>
    <row r="18" spans="1:11" s="6" customFormat="1" x14ac:dyDescent="0.25">
      <c r="A18" s="1"/>
      <c r="B18" s="426"/>
      <c r="C18" s="199" t="s">
        <v>196</v>
      </c>
      <c r="D18" s="200">
        <f>+SUM(D14:D17)</f>
        <v>0</v>
      </c>
      <c r="E18" s="201">
        <f>SUM(E14:E17)</f>
        <v>0</v>
      </c>
      <c r="F18" s="201">
        <f>SUM(F14:F17)</f>
        <v>0</v>
      </c>
      <c r="G18" s="201">
        <f>SUM(G14:G17)</f>
        <v>0</v>
      </c>
      <c r="H18" s="201">
        <f>SUM(H14:H17)</f>
        <v>0</v>
      </c>
      <c r="K18" s="311"/>
    </row>
    <row r="19" spans="1:11" s="26" customFormat="1" x14ac:dyDescent="0.25">
      <c r="A19" s="1"/>
      <c r="B19" s="426"/>
      <c r="C19" s="239" t="s">
        <v>197</v>
      </c>
      <c r="D19" s="203">
        <f t="shared" si="0"/>
        <v>0</v>
      </c>
      <c r="E19" s="204"/>
      <c r="F19" s="204"/>
      <c r="G19" s="204"/>
      <c r="H19" s="204"/>
      <c r="I19" s="161"/>
      <c r="K19" s="258"/>
    </row>
    <row r="20" spans="1:11" s="26" customFormat="1" x14ac:dyDescent="0.25">
      <c r="A20" s="1"/>
      <c r="B20" s="426"/>
      <c r="C20" s="240" t="s">
        <v>198</v>
      </c>
      <c r="D20" s="195">
        <f t="shared" si="0"/>
        <v>0</v>
      </c>
      <c r="E20" s="162"/>
      <c r="F20" s="162"/>
      <c r="G20" s="162"/>
      <c r="H20" s="162"/>
      <c r="I20" s="161"/>
      <c r="K20" s="258"/>
    </row>
    <row r="21" spans="1:11" s="26" customFormat="1" ht="30" x14ac:dyDescent="0.25">
      <c r="A21" s="1"/>
      <c r="B21" s="426"/>
      <c r="C21" s="239" t="s">
        <v>199</v>
      </c>
      <c r="D21" s="195">
        <f t="shared" si="0"/>
        <v>0</v>
      </c>
      <c r="E21" s="162"/>
      <c r="F21" s="162"/>
      <c r="G21" s="162"/>
      <c r="H21" s="162"/>
      <c r="I21" s="161"/>
      <c r="K21" s="258"/>
    </row>
    <row r="22" spans="1:11" s="26" customFormat="1" x14ac:dyDescent="0.25">
      <c r="A22" s="1"/>
      <c r="B22" s="426"/>
      <c r="C22" s="206" t="s">
        <v>200</v>
      </c>
      <c r="D22" s="195">
        <f t="shared" si="0"/>
        <v>0</v>
      </c>
      <c r="E22" s="164">
        <f t="shared" ref="E22:H22" si="1">SUM(E19:E21)</f>
        <v>0</v>
      </c>
      <c r="F22" s="164">
        <f t="shared" si="1"/>
        <v>0</v>
      </c>
      <c r="G22" s="164">
        <f t="shared" si="1"/>
        <v>0</v>
      </c>
      <c r="H22" s="164">
        <f t="shared" si="1"/>
        <v>0</v>
      </c>
      <c r="I22" s="164"/>
      <c r="K22" s="258"/>
    </row>
    <row r="23" spans="1:11" s="26" customFormat="1" ht="15" customHeight="1" x14ac:dyDescent="0.25">
      <c r="A23" s="1"/>
      <c r="B23" s="426"/>
      <c r="C23" s="206" t="s">
        <v>201</v>
      </c>
      <c r="D23" s="207">
        <f t="shared" si="0"/>
        <v>0</v>
      </c>
      <c r="E23" s="161">
        <f>+SUMIF('Planung ind. Sachkosten'!$F$104:$K$104,E12,'Planung ind. Sachkosten'!$F$108:$K$108)</f>
        <v>0</v>
      </c>
      <c r="F23" s="161">
        <f>+SUMIF('Planung ind. Sachkosten'!$F$104:$K$104,F12,'Planung ind. Sachkosten'!$F$108:$K$108)</f>
        <v>0</v>
      </c>
      <c r="G23" s="161">
        <f>+SUMIF('Planung ind. Sachkosten'!$F$104:$K$104,G12,'Planung ind. Sachkosten'!$F$108:$K$108)</f>
        <v>0</v>
      </c>
      <c r="H23" s="161">
        <f>+SUMIF('Planung ind. Sachkosten'!$F$104:$K$104,H12,'Planung ind. Sachkosten'!$F$108:$K$108)</f>
        <v>0</v>
      </c>
      <c r="I23" s="161"/>
    </row>
    <row r="24" spans="1:11" s="6" customFormat="1" x14ac:dyDescent="0.25">
      <c r="A24" s="1"/>
      <c r="B24" s="426"/>
      <c r="C24" s="199" t="s">
        <v>46</v>
      </c>
      <c r="D24" s="200">
        <f>+D22+D23</f>
        <v>0</v>
      </c>
      <c r="E24" s="200">
        <f>+E22+E23</f>
        <v>0</v>
      </c>
      <c r="F24" s="200">
        <f t="shared" ref="F24:H24" si="2">+F22+F23</f>
        <v>0</v>
      </c>
      <c r="G24" s="200">
        <f t="shared" si="2"/>
        <v>0</v>
      </c>
      <c r="H24" s="200">
        <f t="shared" si="2"/>
        <v>0</v>
      </c>
      <c r="K24" s="311"/>
    </row>
    <row r="25" spans="1:11" s="26" customFormat="1" x14ac:dyDescent="0.25">
      <c r="A25" s="1"/>
      <c r="B25" s="426"/>
      <c r="C25" s="237" t="s">
        <v>202</v>
      </c>
      <c r="D25" s="195">
        <f t="shared" si="0"/>
        <v>0</v>
      </c>
      <c r="E25" s="162"/>
      <c r="F25" s="162"/>
      <c r="G25" s="162"/>
      <c r="H25" s="162"/>
      <c r="I25" s="161"/>
      <c r="K25" s="258"/>
    </row>
    <row r="26" spans="1:11" s="26" customFormat="1" x14ac:dyDescent="0.25">
      <c r="A26" s="1"/>
      <c r="B26" s="426"/>
      <c r="C26" s="237" t="s">
        <v>203</v>
      </c>
      <c r="D26" s="195">
        <f t="shared" si="0"/>
        <v>0</v>
      </c>
      <c r="E26" s="162"/>
      <c r="F26" s="162"/>
      <c r="G26" s="162"/>
      <c r="H26" s="162"/>
      <c r="I26" s="161"/>
      <c r="K26" s="258"/>
    </row>
    <row r="27" spans="1:11" s="6" customFormat="1" x14ac:dyDescent="0.25">
      <c r="A27" s="1"/>
      <c r="B27" s="426"/>
      <c r="C27" s="199" t="s">
        <v>204</v>
      </c>
      <c r="D27" s="200">
        <f t="shared" ref="D27:H27" si="3">SUM(D25:D26)</f>
        <v>0</v>
      </c>
      <c r="E27" s="200">
        <f t="shared" si="3"/>
        <v>0</v>
      </c>
      <c r="F27" s="200">
        <f t="shared" si="3"/>
        <v>0</v>
      </c>
      <c r="G27" s="200">
        <f t="shared" si="3"/>
        <v>0</v>
      </c>
      <c r="H27" s="200">
        <f t="shared" si="3"/>
        <v>0</v>
      </c>
      <c r="K27" s="311"/>
    </row>
    <row r="28" spans="1:11" s="6" customFormat="1" ht="15.75" thickBot="1" x14ac:dyDescent="0.3">
      <c r="A28" s="1"/>
      <c r="B28" s="426"/>
      <c r="C28" s="208" t="s">
        <v>3</v>
      </c>
      <c r="D28" s="160">
        <f t="shared" ref="D28:H28" si="4">+D18+D24+D27</f>
        <v>0</v>
      </c>
      <c r="E28" s="209">
        <f t="shared" si="4"/>
        <v>0</v>
      </c>
      <c r="F28" s="209">
        <f t="shared" si="4"/>
        <v>0</v>
      </c>
      <c r="G28" s="209">
        <f t="shared" si="4"/>
        <v>0</v>
      </c>
      <c r="H28" s="209">
        <f t="shared" si="4"/>
        <v>0</v>
      </c>
      <c r="K28" s="305">
        <f>+K18+K24+K27</f>
        <v>0</v>
      </c>
    </row>
    <row r="29" spans="1:11" s="28" customFormat="1" ht="5.0999999999999996" customHeight="1" x14ac:dyDescent="0.25">
      <c r="A29" s="1"/>
      <c r="B29" s="1"/>
      <c r="C29" s="210"/>
    </row>
    <row r="30" spans="1:11" s="28" customFormat="1" ht="15" customHeight="1" x14ac:dyDescent="0.25">
      <c r="A30" s="1"/>
      <c r="B30" s="427" t="s">
        <v>205</v>
      </c>
      <c r="C30" s="211" t="s">
        <v>146</v>
      </c>
      <c r="D30" s="195">
        <f>SUM(E30:I30)</f>
        <v>0</v>
      </c>
      <c r="E30" s="162"/>
      <c r="F30" s="162"/>
      <c r="G30" s="162"/>
      <c r="H30" s="162"/>
      <c r="I30" s="162"/>
      <c r="K30" s="304"/>
    </row>
    <row r="31" spans="1:11" s="28" customFormat="1" ht="15" customHeight="1" x14ac:dyDescent="0.25">
      <c r="A31" s="1"/>
      <c r="B31" s="427"/>
      <c r="C31" s="211" t="s">
        <v>147</v>
      </c>
      <c r="D31" s="195">
        <f>SUM(E31:I31)</f>
        <v>0</v>
      </c>
      <c r="E31" s="162"/>
      <c r="F31" s="162"/>
      <c r="G31" s="162"/>
      <c r="H31" s="162"/>
      <c r="I31" s="162"/>
      <c r="K31" s="304"/>
    </row>
    <row r="32" spans="1:11" s="28" customFormat="1" x14ac:dyDescent="0.25">
      <c r="A32" s="1"/>
      <c r="B32" s="427"/>
      <c r="C32" s="212" t="s">
        <v>206</v>
      </c>
      <c r="D32" s="200">
        <f>SUM(D30:D31)</f>
        <v>0</v>
      </c>
      <c r="E32" s="200">
        <f t="shared" ref="E32:I32" si="5">SUM(E30:E31)</f>
        <v>0</v>
      </c>
      <c r="F32" s="200">
        <f t="shared" si="5"/>
        <v>0</v>
      </c>
      <c r="G32" s="200">
        <f t="shared" si="5"/>
        <v>0</v>
      </c>
      <c r="H32" s="200">
        <f t="shared" si="5"/>
        <v>0</v>
      </c>
      <c r="I32" s="200">
        <f t="shared" si="5"/>
        <v>0</v>
      </c>
      <c r="K32" s="163">
        <f t="shared" ref="K32" si="6">SUM(K30:K31)</f>
        <v>0</v>
      </c>
    </row>
    <row r="33" spans="1:11" s="28" customFormat="1" x14ac:dyDescent="0.25">
      <c r="A33" s="1"/>
      <c r="B33" s="427"/>
      <c r="C33" s="213" t="s">
        <v>207</v>
      </c>
      <c r="D33" s="195">
        <f>SUM(E33:I33)</f>
        <v>0</v>
      </c>
      <c r="E33" s="162"/>
      <c r="F33" s="162"/>
      <c r="G33" s="162"/>
      <c r="H33" s="162"/>
      <c r="I33" s="162"/>
      <c r="K33" s="304"/>
    </row>
    <row r="34" spans="1:11" s="28" customFormat="1" x14ac:dyDescent="0.25">
      <c r="A34" s="1"/>
      <c r="B34" s="427"/>
      <c r="C34" s="213"/>
      <c r="D34" s="195">
        <f>SUM(E34:I34)</f>
        <v>0</v>
      </c>
      <c r="E34" s="162"/>
      <c r="F34" s="162"/>
      <c r="G34" s="162"/>
      <c r="H34" s="162"/>
      <c r="I34" s="162"/>
      <c r="K34" s="304"/>
    </row>
    <row r="35" spans="1:11" s="28" customFormat="1" x14ac:dyDescent="0.25">
      <c r="A35" s="1"/>
      <c r="B35" s="427"/>
      <c r="C35" s="213"/>
      <c r="D35" s="195">
        <f>SUM(E35:I35)</f>
        <v>0</v>
      </c>
      <c r="E35" s="162"/>
      <c r="F35" s="162"/>
      <c r="G35" s="162"/>
      <c r="H35" s="162"/>
      <c r="I35" s="162"/>
      <c r="K35" s="304"/>
    </row>
    <row r="36" spans="1:11" s="28" customFormat="1" x14ac:dyDescent="0.25">
      <c r="A36" s="1"/>
      <c r="B36" s="427"/>
      <c r="C36" s="213"/>
      <c r="D36" s="195">
        <f>SUM(E36:I36)</f>
        <v>0</v>
      </c>
      <c r="E36" s="162"/>
      <c r="F36" s="162"/>
      <c r="G36" s="162"/>
      <c r="H36" s="162"/>
      <c r="I36" s="162"/>
      <c r="K36" s="304"/>
    </row>
    <row r="37" spans="1:11" s="28" customFormat="1" ht="15" customHeight="1" x14ac:dyDescent="0.25">
      <c r="A37" s="1"/>
      <c r="B37" s="427"/>
      <c r="C37" s="212" t="s">
        <v>150</v>
      </c>
      <c r="D37" s="200">
        <f>+IFERROR(SUM(D33:D36),"")</f>
        <v>0</v>
      </c>
      <c r="E37" s="200">
        <f t="shared" ref="E37:I37" si="7">+IFERROR(SUM(E33:E36),"")</f>
        <v>0</v>
      </c>
      <c r="F37" s="200">
        <f t="shared" si="7"/>
        <v>0</v>
      </c>
      <c r="G37" s="200">
        <f t="shared" si="7"/>
        <v>0</v>
      </c>
      <c r="H37" s="200">
        <f t="shared" si="7"/>
        <v>0</v>
      </c>
      <c r="I37" s="200">
        <f t="shared" si="7"/>
        <v>0</v>
      </c>
      <c r="K37" s="163">
        <f>SUM(K33:K36)</f>
        <v>0</v>
      </c>
    </row>
    <row r="38" spans="1:11" s="28" customFormat="1" ht="15" customHeight="1" x14ac:dyDescent="0.25">
      <c r="A38" s="1"/>
      <c r="B38" s="427"/>
      <c r="C38" s="211" t="s">
        <v>175</v>
      </c>
      <c r="D38" s="195">
        <f t="shared" ref="D38:D39" si="8">SUM(E38:I38)</f>
        <v>0</v>
      </c>
      <c r="E38" s="162"/>
      <c r="F38" s="162"/>
      <c r="G38" s="162"/>
      <c r="H38" s="162"/>
      <c r="I38" s="162"/>
      <c r="K38" s="304"/>
    </row>
    <row r="39" spans="1:11" s="28" customFormat="1" ht="15" customHeight="1" x14ac:dyDescent="0.25">
      <c r="A39" s="1"/>
      <c r="B39" s="427"/>
      <c r="C39" s="214" t="s">
        <v>25</v>
      </c>
      <c r="D39" s="195">
        <f t="shared" si="8"/>
        <v>0</v>
      </c>
      <c r="E39" s="162"/>
      <c r="F39" s="162"/>
      <c r="G39" s="162"/>
      <c r="H39" s="162"/>
      <c r="I39" s="162"/>
      <c r="K39" s="304"/>
    </row>
    <row r="40" spans="1:11" s="28" customFormat="1" ht="15" customHeight="1" thickBot="1" x14ac:dyDescent="0.3">
      <c r="A40" s="1"/>
      <c r="B40" s="427"/>
      <c r="C40" s="215" t="s">
        <v>208</v>
      </c>
      <c r="D40" s="209">
        <f>+D32+D37+D38+D39</f>
        <v>0</v>
      </c>
      <c r="E40" s="209">
        <f t="shared" ref="E40:I40" si="9">+E32+E37+E38+E39</f>
        <v>0</v>
      </c>
      <c r="F40" s="209">
        <f t="shared" si="9"/>
        <v>0</v>
      </c>
      <c r="G40" s="209">
        <f t="shared" si="9"/>
        <v>0</v>
      </c>
      <c r="H40" s="209">
        <f t="shared" si="9"/>
        <v>0</v>
      </c>
      <c r="I40" s="209">
        <f t="shared" si="9"/>
        <v>0</v>
      </c>
      <c r="K40" s="305">
        <f t="shared" ref="K40" si="10">+K32+K37+K38+K39</f>
        <v>0</v>
      </c>
    </row>
    <row r="41" spans="1:11" s="28" customFormat="1" ht="5.0999999999999996" customHeight="1" x14ac:dyDescent="0.25">
      <c r="A41" s="1"/>
      <c r="B41" s="1"/>
      <c r="C41" s="210"/>
    </row>
    <row r="42" spans="1:11" s="28" customFormat="1" x14ac:dyDescent="0.25">
      <c r="A42" s="1"/>
      <c r="B42" s="29" t="s">
        <v>28</v>
      </c>
      <c r="C42" s="216" t="s">
        <v>27</v>
      </c>
      <c r="D42" s="195">
        <f>SUM(E42:I42)</f>
        <v>0</v>
      </c>
      <c r="E42" s="162"/>
      <c r="F42" s="162"/>
      <c r="G42" s="162"/>
      <c r="H42" s="162"/>
      <c r="I42" s="162"/>
      <c r="K42" s="304"/>
    </row>
    <row r="43" spans="1:11" s="28" customFormat="1" ht="5.0999999999999996" customHeight="1" x14ac:dyDescent="0.25">
      <c r="A43" s="1"/>
      <c r="B43" s="30"/>
      <c r="C43" s="210"/>
    </row>
    <row r="44" spans="1:11" s="28" customFormat="1" x14ac:dyDescent="0.25">
      <c r="A44" s="1"/>
      <c r="B44" s="31" t="s">
        <v>29</v>
      </c>
      <c r="C44" s="217" t="s">
        <v>30</v>
      </c>
      <c r="D44" s="200">
        <f>ROUND(-D28+D40+D42,4)</f>
        <v>0</v>
      </c>
      <c r="E44" s="200">
        <f>ROUND(-E28+E40+E42,4)</f>
        <v>0</v>
      </c>
      <c r="F44" s="200">
        <f t="shared" ref="F44:I44" si="11">ROUND(-F28+F40+F42,4)</f>
        <v>0</v>
      </c>
      <c r="G44" s="200">
        <f t="shared" si="11"/>
        <v>0</v>
      </c>
      <c r="H44" s="200">
        <f t="shared" si="11"/>
        <v>0</v>
      </c>
      <c r="I44" s="200">
        <f t="shared" si="11"/>
        <v>0</v>
      </c>
      <c r="K44" s="163">
        <f>ROUND(-K28+K40+K42,4)</f>
        <v>0</v>
      </c>
    </row>
    <row r="45" spans="1:11" s="28" customFormat="1" x14ac:dyDescent="0.25">
      <c r="A45" s="1"/>
      <c r="B45" s="31" t="s">
        <v>29</v>
      </c>
      <c r="C45" s="218" t="s">
        <v>31</v>
      </c>
      <c r="D45" s="26"/>
      <c r="E45" s="26">
        <f>+E44</f>
        <v>0</v>
      </c>
      <c r="F45" s="26">
        <f>ROUND(+E45+F44,0)</f>
        <v>0</v>
      </c>
      <c r="G45" s="26">
        <f t="shared" ref="G45:I45" si="12">ROUND(+F45+G44,0)</f>
        <v>0</v>
      </c>
      <c r="H45" s="26">
        <f t="shared" si="12"/>
        <v>0</v>
      </c>
      <c r="I45" s="26">
        <f t="shared" si="12"/>
        <v>0</v>
      </c>
      <c r="K45" s="1"/>
    </row>
    <row r="46" spans="1:11" s="28" customFormat="1" x14ac:dyDescent="0.25">
      <c r="A46" s="1"/>
      <c r="B46" s="1"/>
      <c r="C46" s="1"/>
      <c r="K46" s="1"/>
    </row>
    <row r="47" spans="1:11" s="28" customFormat="1" x14ac:dyDescent="0.25">
      <c r="A47" s="1"/>
      <c r="B47" s="1"/>
      <c r="C47" s="1"/>
      <c r="K47" s="1"/>
    </row>
  </sheetData>
  <sheetProtection algorithmName="SHA-512" hashValue="eM9FiTecO29Lt4j1NrqZ+8Vts30ZaAUqXqDtEoVUfOtJ753CyHdLfUwPA+gIVDAp5ccGDhPHIq9ixHwRjQ/UxA==" saltValue="HPnaDbLsmeUpphJ2Na+vsg==" spinCount="100000" sheet="1" objects="1" scenarios="1"/>
  <mergeCells count="3">
    <mergeCell ref="E5:F5"/>
    <mergeCell ref="B14:B28"/>
    <mergeCell ref="B30:B40"/>
  </mergeCells>
  <dataValidations count="3">
    <dataValidation type="decimal" allowBlank="1" showInputMessage="1" showErrorMessage="1" error="Bitte nur positive Werte einfügen!" sqref="F44:F47 K30:K43 F26:J42 K27:K28" xr:uid="{00000000-0002-0000-0B00-000000000000}">
      <formula1>0</formula1>
      <formula2>999999999999</formula2>
    </dataValidation>
    <dataValidation type="decimal" allowBlank="1" showInputMessage="1" showErrorMessage="1" error="Bitte nur positive Werte einfügen!" sqref="G44:J47 K45:K47" xr:uid="{00000000-0002-0000-0B00-000001000000}">
      <formula1>0</formula1>
      <formula2>999999999999999000</formula2>
    </dataValidation>
    <dataValidation type="decimal" allowBlank="1" showInputMessage="1" showErrorMessage="1" error="Bitte nur positive Werte einfügen!" sqref="F18:XFD22 K24:K25 I23:J24 F24:H24" xr:uid="{00000000-0002-0000-0B00-000002000000}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orientation="landscape" r:id="rId1"/>
  <headerFooter>
    <oddFooter>&amp;L&amp;D&amp;C&amp;A&amp;RUnterschrift:&amp;U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B00-000003000000}">
          <x14:formula1>
            <xm:f>'Strat.Ziele_Projektträger_Förd.'!$C$6:$C$15</xm:f>
          </x14:formula1>
          <xm:sqref>J8 H8</xm:sqref>
        </x14:dataValidation>
        <x14:dataValidation type="list" allowBlank="1" showInputMessage="1" showErrorMessage="1" xr:uid="{00000000-0002-0000-0B00-000004000000}">
          <x14:formula1>
            <xm:f>Listen!$B$2:$B$34</xm:f>
          </x14:formula1>
          <xm:sqref>D17</xm:sqref>
        </x14:dataValidation>
        <x14:dataValidation type="list" allowBlank="1" showInputMessage="1" showErrorMessage="1" xr:uid="{00000000-0002-0000-0B00-000005000000}">
          <x14:formula1>
            <xm:f>Listen!$S$3:$S$50</xm:f>
          </x14:formula1>
          <xm:sqref>F8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2"/>
  <dimension ref="A1:J46"/>
  <sheetViews>
    <sheetView topLeftCell="A2" workbookViewId="0">
      <selection activeCell="F8" sqref="F8"/>
    </sheetView>
  </sheetViews>
  <sheetFormatPr baseColWidth="10" defaultColWidth="16.7109375" defaultRowHeight="15" x14ac:dyDescent="0.25"/>
  <cols>
    <col min="1" max="1" width="5.140625" style="1" customWidth="1"/>
    <col min="2" max="2" width="6.5703125" style="1" customWidth="1"/>
    <col min="3" max="3" width="30.7109375" style="1" customWidth="1"/>
    <col min="4" max="6" width="16.7109375" style="1"/>
    <col min="7" max="7" width="16.7109375" style="1" customWidth="1"/>
    <col min="8" max="8" width="16.7109375" style="1"/>
    <col min="9" max="9" width="27.42578125" style="1" customWidth="1"/>
    <col min="10" max="10" width="3.7109375" style="1" customWidth="1"/>
    <col min="11" max="16384" width="16.7109375" style="1"/>
  </cols>
  <sheetData>
    <row r="1" spans="1:10" hidden="1" x14ac:dyDescent="0.25">
      <c r="A1" s="19" t="str">
        <f ca="1">MID(CELL("filename",A1),FIND("]",CELL("filename",A1))+1,256)</f>
        <v>RJMD</v>
      </c>
      <c r="B1" s="19"/>
      <c r="C1" s="20"/>
      <c r="D1" s="1" t="str">
        <f ca="1">MID(CELL("Dateiname",A2),FIND("]",CELL("Dateiname",A2))+1,31)</f>
        <v>RJMD</v>
      </c>
      <c r="G1" s="21"/>
    </row>
    <row r="3" spans="1:10" ht="15.75" x14ac:dyDescent="0.25">
      <c r="C3" s="22" t="str">
        <f>+C8</f>
        <v>RJMD</v>
      </c>
      <c r="E3" s="22"/>
      <c r="I3" s="140"/>
    </row>
    <row r="4" spans="1:10" ht="15.75" x14ac:dyDescent="0.25">
      <c r="C4" s="22"/>
    </row>
    <row r="5" spans="1:10" s="23" customFormat="1" x14ac:dyDescent="0.25">
      <c r="C5" s="179" t="s">
        <v>18</v>
      </c>
      <c r="D5" s="7" t="s">
        <v>18</v>
      </c>
      <c r="E5" s="377" t="s">
        <v>341</v>
      </c>
      <c r="F5" s="378"/>
      <c r="G5" s="7" t="s">
        <v>18</v>
      </c>
      <c r="H5" s="7"/>
      <c r="I5" s="7"/>
    </row>
    <row r="6" spans="1:10" s="23" customFormat="1" x14ac:dyDescent="0.25">
      <c r="C6" s="179" t="s">
        <v>17</v>
      </c>
      <c r="D6" s="7" t="s">
        <v>14</v>
      </c>
      <c r="E6" s="8" t="s">
        <v>21</v>
      </c>
      <c r="F6" s="179" t="s">
        <v>22</v>
      </c>
      <c r="G6" s="7" t="s">
        <v>15</v>
      </c>
      <c r="H6" s="7" t="s">
        <v>16</v>
      </c>
      <c r="I6" s="7" t="s">
        <v>1</v>
      </c>
    </row>
    <row r="7" spans="1:10" ht="5.0999999999999996" customHeight="1" x14ac:dyDescent="0.25"/>
    <row r="8" spans="1:10" s="24" customFormat="1" ht="51" customHeight="1" x14ac:dyDescent="0.25">
      <c r="C8" s="124" t="s">
        <v>213</v>
      </c>
      <c r="D8" s="124" t="str">
        <f>+'Strat.Ziele_Projektträger_Förd.'!H6</f>
        <v>RM Liezen GmbH</v>
      </c>
      <c r="E8" s="125">
        <v>44197</v>
      </c>
      <c r="F8" s="125">
        <v>44377</v>
      </c>
      <c r="G8" s="124"/>
      <c r="H8" s="124"/>
      <c r="I8" s="124"/>
    </row>
    <row r="9" spans="1:10" ht="14.25" customHeight="1" x14ac:dyDescent="0.25"/>
    <row r="10" spans="1:10" s="25" customFormat="1" x14ac:dyDescent="0.25">
      <c r="D10" s="236"/>
    </row>
    <row r="11" spans="1:10" x14ac:dyDescent="0.25">
      <c r="C11" s="40"/>
      <c r="D11" s="192" t="s">
        <v>154</v>
      </c>
      <c r="E11" s="192"/>
      <c r="F11" s="192"/>
      <c r="G11" s="192"/>
      <c r="H11" s="192"/>
      <c r="I11" s="225" t="s">
        <v>193</v>
      </c>
      <c r="J11" s="3"/>
    </row>
    <row r="12" spans="1:10" s="23" customFormat="1" x14ac:dyDescent="0.25">
      <c r="C12" s="193" t="s">
        <v>37</v>
      </c>
      <c r="D12" s="192" t="s">
        <v>155</v>
      </c>
      <c r="E12" s="185" t="s">
        <v>188</v>
      </c>
      <c r="F12" s="186" t="s">
        <v>189</v>
      </c>
      <c r="G12" s="186" t="s">
        <v>190</v>
      </c>
      <c r="H12" s="186" t="s">
        <v>191</v>
      </c>
      <c r="I12" s="226" t="s">
        <v>194</v>
      </c>
      <c r="J12" s="224"/>
    </row>
    <row r="13" spans="1:10" ht="5.0999999999999996" customHeight="1" x14ac:dyDescent="0.25"/>
    <row r="14" spans="1:10" s="26" customFormat="1" x14ac:dyDescent="0.25">
      <c r="A14" s="1"/>
      <c r="B14" s="426" t="s">
        <v>3</v>
      </c>
      <c r="C14" s="194" t="s">
        <v>195</v>
      </c>
      <c r="D14" s="195">
        <f>SUM(E14:H14)</f>
        <v>0</v>
      </c>
      <c r="E14" s="162"/>
      <c r="F14" s="162"/>
      <c r="G14" s="162"/>
      <c r="H14" s="162"/>
      <c r="I14" s="161"/>
    </row>
    <row r="15" spans="1:10" s="26" customFormat="1" x14ac:dyDescent="0.25">
      <c r="A15" s="1"/>
      <c r="B15" s="426"/>
      <c r="C15" s="196" t="s">
        <v>195</v>
      </c>
      <c r="D15" s="195">
        <f t="shared" ref="D15:D26" si="0">SUM(E15:H15)</f>
        <v>0</v>
      </c>
      <c r="E15" s="162"/>
      <c r="F15" s="162"/>
      <c r="G15" s="162"/>
      <c r="H15" s="162"/>
      <c r="I15" s="161"/>
    </row>
    <row r="16" spans="1:10" s="26" customFormat="1" x14ac:dyDescent="0.25">
      <c r="A16" s="1"/>
      <c r="B16" s="426"/>
      <c r="C16" s="196" t="s">
        <v>195</v>
      </c>
      <c r="D16" s="195">
        <f t="shared" si="0"/>
        <v>0</v>
      </c>
      <c r="E16" s="162"/>
      <c r="F16" s="162"/>
      <c r="G16" s="162"/>
      <c r="H16" s="162"/>
      <c r="I16" s="161"/>
    </row>
    <row r="17" spans="1:9" s="26" customFormat="1" x14ac:dyDescent="0.25">
      <c r="A17" s="1"/>
      <c r="B17" s="426"/>
      <c r="C17" s="196" t="s">
        <v>195</v>
      </c>
      <c r="D17" s="195">
        <f t="shared" si="0"/>
        <v>0</v>
      </c>
      <c r="E17" s="162"/>
      <c r="F17" s="162"/>
      <c r="G17" s="162"/>
      <c r="H17" s="162"/>
      <c r="I17" s="161"/>
    </row>
    <row r="18" spans="1:9" s="6" customFormat="1" x14ac:dyDescent="0.25">
      <c r="A18" s="1"/>
      <c r="B18" s="426"/>
      <c r="C18" s="199" t="s">
        <v>196</v>
      </c>
      <c r="D18" s="200">
        <f>+SUM(D14:D17)</f>
        <v>0</v>
      </c>
      <c r="E18" s="201">
        <f>SUM(E14:E17)</f>
        <v>0</v>
      </c>
      <c r="F18" s="201">
        <f>SUM(F14:F17)</f>
        <v>0</v>
      </c>
      <c r="G18" s="201">
        <f>SUM(G14:G17)</f>
        <v>0</v>
      </c>
      <c r="H18" s="201">
        <f>SUM(H14:H17)</f>
        <v>0</v>
      </c>
    </row>
    <row r="19" spans="1:9" s="26" customFormat="1" x14ac:dyDescent="0.25">
      <c r="A19" s="1"/>
      <c r="B19" s="426"/>
      <c r="C19" s="239" t="s">
        <v>197</v>
      </c>
      <c r="D19" s="203">
        <f t="shared" si="0"/>
        <v>0</v>
      </c>
      <c r="E19" s="204"/>
      <c r="F19" s="204"/>
      <c r="G19" s="204"/>
      <c r="H19" s="204"/>
      <c r="I19" s="161"/>
    </row>
    <row r="20" spans="1:9" s="26" customFormat="1" x14ac:dyDescent="0.25">
      <c r="A20" s="1"/>
      <c r="B20" s="426"/>
      <c r="C20" s="240" t="s">
        <v>198</v>
      </c>
      <c r="D20" s="195">
        <f t="shared" si="0"/>
        <v>0</v>
      </c>
      <c r="E20" s="162"/>
      <c r="F20" s="162"/>
      <c r="G20" s="162"/>
      <c r="H20" s="162"/>
      <c r="I20" s="161"/>
    </row>
    <row r="21" spans="1:9" s="26" customFormat="1" ht="30" x14ac:dyDescent="0.25">
      <c r="A21" s="1"/>
      <c r="B21" s="426"/>
      <c r="C21" s="239" t="s">
        <v>199</v>
      </c>
      <c r="D21" s="195">
        <f t="shared" si="0"/>
        <v>0</v>
      </c>
      <c r="E21" s="162"/>
      <c r="F21" s="162"/>
      <c r="G21" s="162"/>
      <c r="H21" s="162"/>
      <c r="I21" s="161"/>
    </row>
    <row r="22" spans="1:9" s="26" customFormat="1" x14ac:dyDescent="0.25">
      <c r="A22" s="1"/>
      <c r="B22" s="426"/>
      <c r="C22" s="206" t="s">
        <v>200</v>
      </c>
      <c r="D22" s="195">
        <f t="shared" si="0"/>
        <v>0</v>
      </c>
      <c r="E22" s="164">
        <f t="shared" ref="E22:H22" si="1">SUM(E19:E21)</f>
        <v>0</v>
      </c>
      <c r="F22" s="164">
        <f t="shared" si="1"/>
        <v>0</v>
      </c>
      <c r="G22" s="164">
        <f t="shared" si="1"/>
        <v>0</v>
      </c>
      <c r="H22" s="164">
        <f t="shared" si="1"/>
        <v>0</v>
      </c>
      <c r="I22" s="164"/>
    </row>
    <row r="23" spans="1:9" s="26" customFormat="1" ht="15" customHeight="1" x14ac:dyDescent="0.25">
      <c r="A23" s="1"/>
      <c r="B23" s="426"/>
      <c r="C23" s="206" t="s">
        <v>201</v>
      </c>
      <c r="D23" s="207">
        <f t="shared" si="0"/>
        <v>0</v>
      </c>
      <c r="E23" s="161">
        <f>+SUMIF('Planung ind. Sachkosten'!$F$104:$K$104,E12,'Planung ind. Sachkosten'!$F$109:$K$109)</f>
        <v>0</v>
      </c>
      <c r="F23" s="161">
        <f>+SUMIF('Planung ind. Sachkosten'!$F$104:$K$104,F12,'Planung ind. Sachkosten'!$F$109:$K$109)</f>
        <v>0</v>
      </c>
      <c r="G23" s="161">
        <f>+SUMIF('Planung ind. Sachkosten'!$F$104:$K$104,G12,'Planung ind. Sachkosten'!$F$109:$K$109)</f>
        <v>0</v>
      </c>
      <c r="H23" s="161">
        <f>+SUMIF('Planung ind. Sachkosten'!$F$104:$K$104,H12,'Planung ind. Sachkosten'!$F$109:$K$109)</f>
        <v>0</v>
      </c>
      <c r="I23" s="161"/>
    </row>
    <row r="24" spans="1:9" s="6" customFormat="1" x14ac:dyDescent="0.25">
      <c r="A24" s="1"/>
      <c r="B24" s="426"/>
      <c r="C24" s="199" t="s">
        <v>46</v>
      </c>
      <c r="D24" s="200">
        <f>+D22+D23</f>
        <v>0</v>
      </c>
      <c r="E24" s="200">
        <f>+E22+E23</f>
        <v>0</v>
      </c>
      <c r="F24" s="200">
        <f t="shared" ref="F24:H24" si="2">+F22+F23</f>
        <v>0</v>
      </c>
      <c r="G24" s="200">
        <f t="shared" si="2"/>
        <v>0</v>
      </c>
      <c r="H24" s="200">
        <f t="shared" si="2"/>
        <v>0</v>
      </c>
    </row>
    <row r="25" spans="1:9" s="26" customFormat="1" x14ac:dyDescent="0.25">
      <c r="A25" s="1"/>
      <c r="B25" s="426"/>
      <c r="C25" s="237" t="s">
        <v>202</v>
      </c>
      <c r="D25" s="195">
        <f t="shared" si="0"/>
        <v>0</v>
      </c>
      <c r="E25" s="162"/>
      <c r="F25" s="162"/>
      <c r="G25" s="162"/>
      <c r="H25" s="162"/>
      <c r="I25" s="161"/>
    </row>
    <row r="26" spans="1:9" s="26" customFormat="1" x14ac:dyDescent="0.25">
      <c r="A26" s="1"/>
      <c r="B26" s="426"/>
      <c r="C26" s="237" t="s">
        <v>203</v>
      </c>
      <c r="D26" s="195">
        <f t="shared" si="0"/>
        <v>0</v>
      </c>
      <c r="E26" s="162"/>
      <c r="F26" s="162"/>
      <c r="G26" s="162"/>
      <c r="H26" s="162"/>
      <c r="I26" s="161"/>
    </row>
    <row r="27" spans="1:9" s="6" customFormat="1" x14ac:dyDescent="0.25">
      <c r="A27" s="1"/>
      <c r="B27" s="426"/>
      <c r="C27" s="199" t="s">
        <v>204</v>
      </c>
      <c r="D27" s="200">
        <f t="shared" ref="D27:H27" si="3">SUM(D25:D26)</f>
        <v>0</v>
      </c>
      <c r="E27" s="200">
        <f t="shared" si="3"/>
        <v>0</v>
      </c>
      <c r="F27" s="200">
        <f t="shared" si="3"/>
        <v>0</v>
      </c>
      <c r="G27" s="200">
        <f t="shared" si="3"/>
        <v>0</v>
      </c>
      <c r="H27" s="200">
        <f t="shared" si="3"/>
        <v>0</v>
      </c>
    </row>
    <row r="28" spans="1:9" s="6" customFormat="1" ht="15.75" thickBot="1" x14ac:dyDescent="0.3">
      <c r="A28" s="1"/>
      <c r="B28" s="426"/>
      <c r="C28" s="208" t="s">
        <v>3</v>
      </c>
      <c r="D28" s="160">
        <f t="shared" ref="D28:H28" si="4">+D18+D24+D27</f>
        <v>0</v>
      </c>
      <c r="E28" s="209">
        <f t="shared" si="4"/>
        <v>0</v>
      </c>
      <c r="F28" s="209">
        <f t="shared" si="4"/>
        <v>0</v>
      </c>
      <c r="G28" s="209">
        <f t="shared" si="4"/>
        <v>0</v>
      </c>
      <c r="H28" s="209">
        <f t="shared" si="4"/>
        <v>0</v>
      </c>
    </row>
    <row r="29" spans="1:9" s="28" customFormat="1" ht="5.0999999999999996" customHeight="1" x14ac:dyDescent="0.25">
      <c r="A29" s="1"/>
      <c r="B29" s="1"/>
      <c r="C29" s="210"/>
    </row>
    <row r="30" spans="1:9" s="28" customFormat="1" ht="15" customHeight="1" x14ac:dyDescent="0.25">
      <c r="A30" s="1"/>
      <c r="B30" s="427" t="s">
        <v>205</v>
      </c>
      <c r="C30" s="211" t="s">
        <v>146</v>
      </c>
      <c r="D30" s="195">
        <f>SUM(E30:I30)</f>
        <v>0</v>
      </c>
      <c r="E30" s="162"/>
      <c r="F30" s="162"/>
      <c r="G30" s="162"/>
      <c r="H30" s="162"/>
      <c r="I30" s="162"/>
    </row>
    <row r="31" spans="1:9" s="28" customFormat="1" ht="15" customHeight="1" x14ac:dyDescent="0.25">
      <c r="A31" s="1"/>
      <c r="B31" s="427"/>
      <c r="C31" s="211" t="s">
        <v>147</v>
      </c>
      <c r="D31" s="195">
        <f>SUM(E31:I31)</f>
        <v>0</v>
      </c>
      <c r="E31" s="162"/>
      <c r="F31" s="162"/>
      <c r="G31" s="162"/>
      <c r="H31" s="162"/>
      <c r="I31" s="162"/>
    </row>
    <row r="32" spans="1:9" s="28" customFormat="1" x14ac:dyDescent="0.25">
      <c r="A32" s="1"/>
      <c r="B32" s="427"/>
      <c r="C32" s="212" t="s">
        <v>206</v>
      </c>
      <c r="D32" s="200">
        <f>SUM(D30:D31)</f>
        <v>0</v>
      </c>
      <c r="E32" s="200">
        <f t="shared" ref="E32:I32" si="5">SUM(E30:E31)</f>
        <v>0</v>
      </c>
      <c r="F32" s="200">
        <f t="shared" si="5"/>
        <v>0</v>
      </c>
      <c r="G32" s="200">
        <f t="shared" si="5"/>
        <v>0</v>
      </c>
      <c r="H32" s="200">
        <f t="shared" si="5"/>
        <v>0</v>
      </c>
      <c r="I32" s="200">
        <f t="shared" si="5"/>
        <v>0</v>
      </c>
    </row>
    <row r="33" spans="1:9" s="28" customFormat="1" x14ac:dyDescent="0.25">
      <c r="A33" s="1"/>
      <c r="B33" s="427"/>
      <c r="C33" s="213" t="s">
        <v>207</v>
      </c>
      <c r="D33" s="195">
        <f>SUM(E33:I33)</f>
        <v>0</v>
      </c>
      <c r="E33" s="162"/>
      <c r="F33" s="162"/>
      <c r="G33" s="162"/>
      <c r="H33" s="162"/>
      <c r="I33" s="162"/>
    </row>
    <row r="34" spans="1:9" s="28" customFormat="1" x14ac:dyDescent="0.25">
      <c r="A34" s="1"/>
      <c r="B34" s="427"/>
      <c r="C34" s="213"/>
      <c r="D34" s="195">
        <f>SUM(E34:I34)</f>
        <v>0</v>
      </c>
      <c r="E34" s="162"/>
      <c r="F34" s="162"/>
      <c r="G34" s="162"/>
      <c r="H34" s="162"/>
      <c r="I34" s="162"/>
    </row>
    <row r="35" spans="1:9" s="28" customFormat="1" x14ac:dyDescent="0.25">
      <c r="A35" s="1"/>
      <c r="B35" s="427"/>
      <c r="C35" s="213"/>
      <c r="D35" s="195">
        <f>SUM(E35:I35)</f>
        <v>0</v>
      </c>
      <c r="E35" s="162"/>
      <c r="F35" s="162"/>
      <c r="G35" s="162"/>
      <c r="H35" s="162"/>
      <c r="I35" s="162"/>
    </row>
    <row r="36" spans="1:9" s="28" customFormat="1" x14ac:dyDescent="0.25">
      <c r="A36" s="1"/>
      <c r="B36" s="427"/>
      <c r="C36" s="213"/>
      <c r="D36" s="195">
        <f>SUM(E36:I36)</f>
        <v>0</v>
      </c>
      <c r="E36" s="162"/>
      <c r="F36" s="162"/>
      <c r="G36" s="162"/>
      <c r="H36" s="162"/>
      <c r="I36" s="162"/>
    </row>
    <row r="37" spans="1:9" s="28" customFormat="1" ht="15" customHeight="1" x14ac:dyDescent="0.25">
      <c r="A37" s="1"/>
      <c r="B37" s="427"/>
      <c r="C37" s="212" t="s">
        <v>150</v>
      </c>
      <c r="D37" s="200">
        <f>+IFERROR(SUM(D33:D36),"")</f>
        <v>0</v>
      </c>
      <c r="E37" s="200">
        <f t="shared" ref="E37:I37" si="6">+IFERROR(SUM(E33:E36),"")</f>
        <v>0</v>
      </c>
      <c r="F37" s="200">
        <f t="shared" si="6"/>
        <v>0</v>
      </c>
      <c r="G37" s="200">
        <f t="shared" si="6"/>
        <v>0</v>
      </c>
      <c r="H37" s="200">
        <f t="shared" si="6"/>
        <v>0</v>
      </c>
      <c r="I37" s="200">
        <f t="shared" si="6"/>
        <v>0</v>
      </c>
    </row>
    <row r="38" spans="1:9" s="28" customFormat="1" ht="15" customHeight="1" x14ac:dyDescent="0.25">
      <c r="A38" s="1"/>
      <c r="B38" s="427"/>
      <c r="C38" s="211" t="s">
        <v>175</v>
      </c>
      <c r="D38" s="195">
        <f t="shared" ref="D38:D39" si="7">SUM(E38:I38)</f>
        <v>0</v>
      </c>
      <c r="E38" s="162"/>
      <c r="F38" s="162"/>
      <c r="G38" s="162"/>
      <c r="H38" s="162"/>
      <c r="I38" s="162"/>
    </row>
    <row r="39" spans="1:9" s="28" customFormat="1" ht="15" customHeight="1" x14ac:dyDescent="0.25">
      <c r="A39" s="1"/>
      <c r="B39" s="427"/>
      <c r="C39" s="214" t="s">
        <v>25</v>
      </c>
      <c r="D39" s="195">
        <f t="shared" si="7"/>
        <v>0</v>
      </c>
      <c r="E39" s="162"/>
      <c r="F39" s="162"/>
      <c r="G39" s="162"/>
      <c r="H39" s="162"/>
      <c r="I39" s="162"/>
    </row>
    <row r="40" spans="1:9" s="28" customFormat="1" ht="15" customHeight="1" thickBot="1" x14ac:dyDescent="0.3">
      <c r="A40" s="1"/>
      <c r="B40" s="427"/>
      <c r="C40" s="215" t="s">
        <v>208</v>
      </c>
      <c r="D40" s="209">
        <f>+D32+D37+D38+D39</f>
        <v>0</v>
      </c>
      <c r="E40" s="209">
        <f t="shared" ref="E40:I40" si="8">+E32+E37+E38+E39</f>
        <v>0</v>
      </c>
      <c r="F40" s="209">
        <f t="shared" si="8"/>
        <v>0</v>
      </c>
      <c r="G40" s="209">
        <f t="shared" si="8"/>
        <v>0</v>
      </c>
      <c r="H40" s="209">
        <f t="shared" si="8"/>
        <v>0</v>
      </c>
      <c r="I40" s="209">
        <f t="shared" si="8"/>
        <v>0</v>
      </c>
    </row>
    <row r="41" spans="1:9" s="28" customFormat="1" ht="5.0999999999999996" customHeight="1" x14ac:dyDescent="0.25">
      <c r="A41" s="1"/>
      <c r="B41" s="1"/>
      <c r="C41" s="210"/>
    </row>
    <row r="42" spans="1:9" s="28" customFormat="1" x14ac:dyDescent="0.25">
      <c r="A42" s="1"/>
      <c r="B42" s="29" t="s">
        <v>28</v>
      </c>
      <c r="C42" s="216" t="s">
        <v>27</v>
      </c>
      <c r="D42" s="195">
        <f>SUM(E42:I42)</f>
        <v>0</v>
      </c>
      <c r="E42" s="162"/>
      <c r="F42" s="162"/>
      <c r="G42" s="162"/>
      <c r="H42" s="162"/>
      <c r="I42" s="162"/>
    </row>
    <row r="43" spans="1:9" s="28" customFormat="1" ht="5.0999999999999996" customHeight="1" x14ac:dyDescent="0.25">
      <c r="A43" s="1"/>
      <c r="B43" s="30"/>
      <c r="C43" s="210"/>
    </row>
    <row r="44" spans="1:9" s="28" customFormat="1" x14ac:dyDescent="0.25">
      <c r="A44" s="1"/>
      <c r="B44" s="31" t="s">
        <v>29</v>
      </c>
      <c r="C44" s="217" t="s">
        <v>30</v>
      </c>
      <c r="D44" s="200">
        <f>ROUND(-D28+D40+D42,4)</f>
        <v>0</v>
      </c>
      <c r="E44" s="200">
        <f>ROUND(-E28+E40+E42,4)</f>
        <v>0</v>
      </c>
      <c r="F44" s="200">
        <f t="shared" ref="F44:I44" si="9">ROUND(-F28+F40+F42,4)</f>
        <v>0</v>
      </c>
      <c r="G44" s="200">
        <f t="shared" si="9"/>
        <v>0</v>
      </c>
      <c r="H44" s="200">
        <f t="shared" si="9"/>
        <v>0</v>
      </c>
      <c r="I44" s="200">
        <f t="shared" si="9"/>
        <v>0</v>
      </c>
    </row>
    <row r="45" spans="1:9" s="28" customFormat="1" x14ac:dyDescent="0.25">
      <c r="A45" s="1"/>
      <c r="B45" s="31" t="s">
        <v>29</v>
      </c>
      <c r="C45" s="218" t="s">
        <v>31</v>
      </c>
      <c r="D45" s="26"/>
      <c r="E45" s="26">
        <f>+E44</f>
        <v>0</v>
      </c>
      <c r="F45" s="26">
        <f>ROUND(+E45+F44,0)</f>
        <v>0</v>
      </c>
      <c r="G45" s="26">
        <f t="shared" ref="G45:I45" si="10">ROUND(+F45+G44,0)</f>
        <v>0</v>
      </c>
      <c r="H45" s="26">
        <f t="shared" si="10"/>
        <v>0</v>
      </c>
      <c r="I45" s="26">
        <f t="shared" si="10"/>
        <v>0</v>
      </c>
    </row>
    <row r="46" spans="1:9" s="28" customFormat="1" x14ac:dyDescent="0.25">
      <c r="A46" s="1"/>
      <c r="B46" s="1"/>
      <c r="C46" s="1"/>
    </row>
  </sheetData>
  <sheetProtection algorithmName="SHA-512" hashValue="J7pbuM5MbGD3WkySwAGWGPIAQ69sw6Sh0zuIZokg6eYRksuctCuSvHcojq9rtAve7oI17iG6msK+OOWPcsWNXA==" saltValue="xHlQoAm5om+jxrXqFBi//A==" spinCount="100000" sheet="1" objects="1" scenarios="1"/>
  <mergeCells count="3">
    <mergeCell ref="E5:F5"/>
    <mergeCell ref="B14:B28"/>
    <mergeCell ref="B30:B40"/>
  </mergeCells>
  <dataValidations count="3">
    <dataValidation type="decimal" allowBlank="1" showInputMessage="1" showErrorMessage="1" error="Bitte nur positive Werte einfügen!" sqref="G44:J46" xr:uid="{00000000-0002-0000-0C00-000000000000}">
      <formula1>0</formula1>
      <formula2>999999999999999000</formula2>
    </dataValidation>
    <dataValidation type="decimal" allowBlank="1" showInputMessage="1" showErrorMessage="1" error="Bitte nur positive Werte einfügen!" sqref="F44:F46 F26:J42" xr:uid="{00000000-0002-0000-0C00-000001000000}">
      <formula1>0</formula1>
      <formula2>999999999999</formula2>
    </dataValidation>
    <dataValidation type="decimal" allowBlank="1" showInputMessage="1" showErrorMessage="1" error="Bitte nur positive Werte einfügen!" sqref="I23:J24 F24:H24 F18:XFD22" xr:uid="{00000000-0002-0000-0C00-000002000000}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orientation="landscape" r:id="rId1"/>
  <headerFooter>
    <oddFooter>&amp;L&amp;D&amp;C&amp;A&amp;RUnterschrift:&amp;U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C00-000003000000}">
          <x14:formula1>
            <xm:f>'Strat.Ziele_Projektträger_Förd.'!$C$6:$C$15</xm:f>
          </x14:formula1>
          <xm:sqref>J8 H8</xm:sqref>
        </x14:dataValidation>
        <x14:dataValidation type="list" allowBlank="1" showInputMessage="1" showErrorMessage="1" xr:uid="{00000000-0002-0000-0C00-000004000000}">
          <x14:formula1>
            <xm:f>Listen!$B$2:$B$34</xm:f>
          </x14:formula1>
          <xm:sqref>D17</xm:sqref>
        </x14:dataValidation>
        <x14:dataValidation type="list" allowBlank="1" showInputMessage="1" showErrorMessage="1" xr:uid="{00000000-0002-0000-0C00-000005000000}">
          <x14:formula1>
            <xm:f>Listen!$S$3:$S$50</xm:f>
          </x14:formula1>
          <xm:sqref>F8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3"/>
  <dimension ref="A1:J46"/>
  <sheetViews>
    <sheetView topLeftCell="A2" workbookViewId="0">
      <selection activeCell="F8" sqref="F8"/>
    </sheetView>
  </sheetViews>
  <sheetFormatPr baseColWidth="10" defaultColWidth="16.7109375" defaultRowHeight="15" x14ac:dyDescent="0.25"/>
  <cols>
    <col min="1" max="1" width="5.140625" style="1" customWidth="1"/>
    <col min="2" max="2" width="6.5703125" style="1" customWidth="1"/>
    <col min="3" max="3" width="30.7109375" style="1" customWidth="1"/>
    <col min="4" max="6" width="16.7109375" style="1"/>
    <col min="7" max="7" width="16.7109375" style="1" customWidth="1"/>
    <col min="8" max="8" width="16.7109375" style="1"/>
    <col min="9" max="9" width="20.7109375" style="1" customWidth="1"/>
    <col min="10" max="10" width="3.7109375" style="1" customWidth="1"/>
    <col min="11" max="16384" width="16.7109375" style="1"/>
  </cols>
  <sheetData>
    <row r="1" spans="1:10" hidden="1" x14ac:dyDescent="0.25">
      <c r="A1" s="19" t="str">
        <f ca="1">MID(CELL("filename",A1),FIND("]",CELL("filename",A1))+1,256)</f>
        <v>BBO</v>
      </c>
      <c r="B1" s="19"/>
      <c r="C1" s="20"/>
      <c r="D1" s="1" t="str">
        <f ca="1">MID(CELL("Dateiname",A2),FIND("]",CELL("Dateiname",A2))+1,31)</f>
        <v>BBO</v>
      </c>
      <c r="G1" s="21"/>
    </row>
    <row r="3" spans="1:10" ht="15.75" x14ac:dyDescent="0.25">
      <c r="C3" s="22" t="str">
        <f>+C8</f>
        <v>BBO</v>
      </c>
      <c r="E3" s="22"/>
      <c r="I3" s="140"/>
    </row>
    <row r="4" spans="1:10" ht="15.75" x14ac:dyDescent="0.25">
      <c r="C4" s="22"/>
    </row>
    <row r="5" spans="1:10" s="23" customFormat="1" x14ac:dyDescent="0.25">
      <c r="C5" s="179" t="s">
        <v>18</v>
      </c>
      <c r="D5" s="7" t="s">
        <v>18</v>
      </c>
      <c r="E5" s="377" t="s">
        <v>341</v>
      </c>
      <c r="F5" s="378"/>
      <c r="G5" s="7" t="s">
        <v>18</v>
      </c>
      <c r="H5" s="7"/>
      <c r="I5" s="7"/>
    </row>
    <row r="6" spans="1:10" s="23" customFormat="1" x14ac:dyDescent="0.25">
      <c r="C6" s="179" t="s">
        <v>17</v>
      </c>
      <c r="D6" s="7" t="s">
        <v>14</v>
      </c>
      <c r="E6" s="8" t="s">
        <v>21</v>
      </c>
      <c r="F6" s="179" t="s">
        <v>22</v>
      </c>
      <c r="G6" s="7" t="s">
        <v>15</v>
      </c>
      <c r="H6" s="7" t="s">
        <v>16</v>
      </c>
      <c r="I6" s="7" t="s">
        <v>1</v>
      </c>
    </row>
    <row r="7" spans="1:10" ht="5.0999999999999996" customHeight="1" x14ac:dyDescent="0.25"/>
    <row r="8" spans="1:10" s="24" customFormat="1" ht="51" customHeight="1" x14ac:dyDescent="0.25">
      <c r="C8" s="124" t="s">
        <v>214</v>
      </c>
      <c r="D8" s="124" t="str">
        <f>+'Strat.Ziele_Projektträger_Förd.'!H6</f>
        <v>RM Liezen GmbH</v>
      </c>
      <c r="E8" s="125">
        <v>44197</v>
      </c>
      <c r="F8" s="125">
        <v>44377</v>
      </c>
      <c r="G8" s="124"/>
      <c r="H8" s="124"/>
      <c r="I8" s="124"/>
    </row>
    <row r="9" spans="1:10" ht="14.25" customHeight="1" x14ac:dyDescent="0.25"/>
    <row r="10" spans="1:10" s="25" customFormat="1" x14ac:dyDescent="0.25">
      <c r="D10" s="236"/>
    </row>
    <row r="11" spans="1:10" x14ac:dyDescent="0.25">
      <c r="C11" s="40"/>
      <c r="D11" s="192" t="s">
        <v>154</v>
      </c>
      <c r="E11" s="192"/>
      <c r="F11" s="192"/>
      <c r="G11" s="192"/>
      <c r="H11" s="192"/>
      <c r="I11" s="225" t="s">
        <v>193</v>
      </c>
      <c r="J11" s="3"/>
    </row>
    <row r="12" spans="1:10" s="23" customFormat="1" x14ac:dyDescent="0.25">
      <c r="C12" s="193" t="s">
        <v>37</v>
      </c>
      <c r="D12" s="192" t="s">
        <v>155</v>
      </c>
      <c r="E12" s="185" t="s">
        <v>188</v>
      </c>
      <c r="F12" s="186" t="s">
        <v>189</v>
      </c>
      <c r="G12" s="186" t="s">
        <v>190</v>
      </c>
      <c r="H12" s="186" t="s">
        <v>191</v>
      </c>
      <c r="I12" s="226" t="s">
        <v>194</v>
      </c>
      <c r="J12" s="224"/>
    </row>
    <row r="13" spans="1:10" ht="5.0999999999999996" customHeight="1" x14ac:dyDescent="0.25"/>
    <row r="14" spans="1:10" s="26" customFormat="1" x14ac:dyDescent="0.25">
      <c r="A14" s="1"/>
      <c r="B14" s="426" t="s">
        <v>3</v>
      </c>
      <c r="C14" s="194" t="s">
        <v>195</v>
      </c>
      <c r="D14" s="195">
        <f>SUM(E14:H14)</f>
        <v>0</v>
      </c>
      <c r="E14" s="162"/>
      <c r="F14" s="162"/>
      <c r="G14" s="162"/>
      <c r="H14" s="162"/>
      <c r="I14" s="161"/>
    </row>
    <row r="15" spans="1:10" s="26" customFormat="1" x14ac:dyDescent="0.25">
      <c r="A15" s="1"/>
      <c r="B15" s="426"/>
      <c r="C15" s="196" t="s">
        <v>195</v>
      </c>
      <c r="D15" s="195">
        <f t="shared" ref="D15:D26" si="0">SUM(E15:H15)</f>
        <v>0</v>
      </c>
      <c r="E15" s="162"/>
      <c r="F15" s="162"/>
      <c r="G15" s="162"/>
      <c r="H15" s="162"/>
      <c r="I15" s="161"/>
    </row>
    <row r="16" spans="1:10" s="26" customFormat="1" x14ac:dyDescent="0.25">
      <c r="A16" s="1"/>
      <c r="B16" s="426"/>
      <c r="C16" s="196" t="s">
        <v>195</v>
      </c>
      <c r="D16" s="195">
        <f t="shared" si="0"/>
        <v>0</v>
      </c>
      <c r="E16" s="162"/>
      <c r="F16" s="162"/>
      <c r="G16" s="162"/>
      <c r="H16" s="162"/>
      <c r="I16" s="161"/>
    </row>
    <row r="17" spans="1:9" s="26" customFormat="1" x14ac:dyDescent="0.25">
      <c r="A17" s="1"/>
      <c r="B17" s="426"/>
      <c r="C17" s="196" t="s">
        <v>195</v>
      </c>
      <c r="D17" s="195">
        <f t="shared" si="0"/>
        <v>0</v>
      </c>
      <c r="E17" s="162"/>
      <c r="F17" s="162"/>
      <c r="G17" s="162"/>
      <c r="H17" s="162"/>
      <c r="I17" s="161"/>
    </row>
    <row r="18" spans="1:9" s="6" customFormat="1" x14ac:dyDescent="0.25">
      <c r="A18" s="1"/>
      <c r="B18" s="426"/>
      <c r="C18" s="199" t="s">
        <v>196</v>
      </c>
      <c r="D18" s="200">
        <f>+SUM(D14:D17)</f>
        <v>0</v>
      </c>
      <c r="E18" s="201">
        <f>SUM(E14:E17)</f>
        <v>0</v>
      </c>
      <c r="F18" s="201">
        <f>SUM(F14:F17)</f>
        <v>0</v>
      </c>
      <c r="G18" s="201">
        <f>SUM(G14:G17)</f>
        <v>0</v>
      </c>
      <c r="H18" s="201">
        <f>SUM(H14:H17)</f>
        <v>0</v>
      </c>
    </row>
    <row r="19" spans="1:9" s="26" customFormat="1" x14ac:dyDescent="0.25">
      <c r="A19" s="1"/>
      <c r="B19" s="426"/>
      <c r="C19" s="239" t="s">
        <v>197</v>
      </c>
      <c r="D19" s="203">
        <f t="shared" si="0"/>
        <v>0</v>
      </c>
      <c r="E19" s="204"/>
      <c r="F19" s="204"/>
      <c r="G19" s="204"/>
      <c r="H19" s="204"/>
      <c r="I19" s="161"/>
    </row>
    <row r="20" spans="1:9" s="26" customFormat="1" x14ac:dyDescent="0.25">
      <c r="A20" s="1"/>
      <c r="B20" s="426"/>
      <c r="C20" s="240" t="s">
        <v>198</v>
      </c>
      <c r="D20" s="195">
        <f t="shared" si="0"/>
        <v>0</v>
      </c>
      <c r="E20" s="162"/>
      <c r="F20" s="162"/>
      <c r="G20" s="162"/>
      <c r="H20" s="162"/>
      <c r="I20" s="161"/>
    </row>
    <row r="21" spans="1:9" s="26" customFormat="1" ht="30" x14ac:dyDescent="0.25">
      <c r="A21" s="1"/>
      <c r="B21" s="426"/>
      <c r="C21" s="239" t="s">
        <v>199</v>
      </c>
      <c r="D21" s="195">
        <f t="shared" si="0"/>
        <v>0</v>
      </c>
      <c r="E21" s="162"/>
      <c r="F21" s="162"/>
      <c r="G21" s="162"/>
      <c r="H21" s="162"/>
      <c r="I21" s="161"/>
    </row>
    <row r="22" spans="1:9" s="26" customFormat="1" x14ac:dyDescent="0.25">
      <c r="A22" s="1"/>
      <c r="B22" s="426"/>
      <c r="C22" s="206" t="s">
        <v>200</v>
      </c>
      <c r="D22" s="195">
        <f t="shared" si="0"/>
        <v>0</v>
      </c>
      <c r="E22" s="164">
        <f t="shared" ref="E22:H22" si="1">SUM(E19:E21)</f>
        <v>0</v>
      </c>
      <c r="F22" s="164">
        <f t="shared" si="1"/>
        <v>0</v>
      </c>
      <c r="G22" s="164">
        <f t="shared" si="1"/>
        <v>0</v>
      </c>
      <c r="H22" s="164">
        <f t="shared" si="1"/>
        <v>0</v>
      </c>
      <c r="I22" s="164"/>
    </row>
    <row r="23" spans="1:9" s="26" customFormat="1" ht="15" customHeight="1" x14ac:dyDescent="0.25">
      <c r="A23" s="1"/>
      <c r="B23" s="426"/>
      <c r="C23" s="206" t="s">
        <v>201</v>
      </c>
      <c r="D23" s="207">
        <f t="shared" si="0"/>
        <v>0</v>
      </c>
      <c r="E23" s="161">
        <f>+SUMIF('Planung ind. Sachkosten'!$F$104:$K$104,E12,'Planung ind. Sachkosten'!$F$110:$K$110)</f>
        <v>0</v>
      </c>
      <c r="F23" s="161">
        <f>+SUMIF('Planung ind. Sachkosten'!$F$104:$K$104,F12,'Planung ind. Sachkosten'!$F$110:$K$110)</f>
        <v>0</v>
      </c>
      <c r="G23" s="161">
        <f>+SUMIF('Planung ind. Sachkosten'!$F$104:$K$104,G12,'Planung ind. Sachkosten'!$F$110:$K$110)</f>
        <v>0</v>
      </c>
      <c r="H23" s="161">
        <f>+SUMIF('Planung ind. Sachkosten'!$F$104:$K$104,H12,'Planung ind. Sachkosten'!$F$110:$K$110)</f>
        <v>0</v>
      </c>
      <c r="I23" s="161"/>
    </row>
    <row r="24" spans="1:9" s="6" customFormat="1" x14ac:dyDescent="0.25">
      <c r="A24" s="1"/>
      <c r="B24" s="426"/>
      <c r="C24" s="199" t="s">
        <v>46</v>
      </c>
      <c r="D24" s="200">
        <f>+D22+D23</f>
        <v>0</v>
      </c>
      <c r="E24" s="200">
        <f>+E22+E23</f>
        <v>0</v>
      </c>
      <c r="F24" s="200">
        <f t="shared" ref="F24:H24" si="2">+F22+F23</f>
        <v>0</v>
      </c>
      <c r="G24" s="200">
        <f t="shared" si="2"/>
        <v>0</v>
      </c>
      <c r="H24" s="200">
        <f t="shared" si="2"/>
        <v>0</v>
      </c>
    </row>
    <row r="25" spans="1:9" s="26" customFormat="1" x14ac:dyDescent="0.25">
      <c r="A25" s="1"/>
      <c r="B25" s="426"/>
      <c r="C25" s="237" t="s">
        <v>202</v>
      </c>
      <c r="D25" s="195">
        <f t="shared" si="0"/>
        <v>0</v>
      </c>
      <c r="E25" s="162"/>
      <c r="F25" s="162"/>
      <c r="G25" s="162"/>
      <c r="H25" s="162"/>
      <c r="I25" s="161"/>
    </row>
    <row r="26" spans="1:9" s="26" customFormat="1" x14ac:dyDescent="0.25">
      <c r="A26" s="1"/>
      <c r="B26" s="426"/>
      <c r="C26" s="237" t="s">
        <v>203</v>
      </c>
      <c r="D26" s="195">
        <f t="shared" si="0"/>
        <v>0</v>
      </c>
      <c r="E26" s="162"/>
      <c r="F26" s="162"/>
      <c r="G26" s="162"/>
      <c r="H26" s="162"/>
      <c r="I26" s="161"/>
    </row>
    <row r="27" spans="1:9" s="6" customFormat="1" x14ac:dyDescent="0.25">
      <c r="A27" s="1"/>
      <c r="B27" s="426"/>
      <c r="C27" s="199" t="s">
        <v>204</v>
      </c>
      <c r="D27" s="200">
        <f t="shared" ref="D27:H27" si="3">SUM(D25:D26)</f>
        <v>0</v>
      </c>
      <c r="E27" s="200">
        <f t="shared" si="3"/>
        <v>0</v>
      </c>
      <c r="F27" s="200">
        <f t="shared" si="3"/>
        <v>0</v>
      </c>
      <c r="G27" s="200">
        <f t="shared" si="3"/>
        <v>0</v>
      </c>
      <c r="H27" s="200">
        <f t="shared" si="3"/>
        <v>0</v>
      </c>
    </row>
    <row r="28" spans="1:9" s="6" customFormat="1" ht="15.75" thickBot="1" x14ac:dyDescent="0.3">
      <c r="A28" s="1"/>
      <c r="B28" s="426"/>
      <c r="C28" s="208" t="s">
        <v>3</v>
      </c>
      <c r="D28" s="160">
        <f t="shared" ref="D28:H28" si="4">+D18+D24+D27</f>
        <v>0</v>
      </c>
      <c r="E28" s="209">
        <f t="shared" si="4"/>
        <v>0</v>
      </c>
      <c r="F28" s="209">
        <f t="shared" si="4"/>
        <v>0</v>
      </c>
      <c r="G28" s="209">
        <f t="shared" si="4"/>
        <v>0</v>
      </c>
      <c r="H28" s="209">
        <f t="shared" si="4"/>
        <v>0</v>
      </c>
    </row>
    <row r="29" spans="1:9" s="28" customFormat="1" ht="5.0999999999999996" customHeight="1" x14ac:dyDescent="0.25">
      <c r="A29" s="1"/>
      <c r="B29" s="1"/>
      <c r="C29" s="210"/>
    </row>
    <row r="30" spans="1:9" s="28" customFormat="1" ht="15" customHeight="1" x14ac:dyDescent="0.25">
      <c r="A30" s="1"/>
      <c r="B30" s="427" t="s">
        <v>205</v>
      </c>
      <c r="C30" s="211" t="s">
        <v>146</v>
      </c>
      <c r="D30" s="195">
        <f>SUM(E30:I30)</f>
        <v>0</v>
      </c>
      <c r="E30" s="162"/>
      <c r="F30" s="162"/>
      <c r="G30" s="162"/>
      <c r="H30" s="162"/>
      <c r="I30" s="162"/>
    </row>
    <row r="31" spans="1:9" s="28" customFormat="1" ht="15" customHeight="1" x14ac:dyDescent="0.25">
      <c r="A31" s="1"/>
      <c r="B31" s="427"/>
      <c r="C31" s="211" t="s">
        <v>147</v>
      </c>
      <c r="D31" s="195">
        <f>SUM(E31:I31)</f>
        <v>0</v>
      </c>
      <c r="E31" s="162"/>
      <c r="F31" s="162"/>
      <c r="G31" s="162"/>
      <c r="H31" s="162"/>
      <c r="I31" s="162"/>
    </row>
    <row r="32" spans="1:9" s="28" customFormat="1" x14ac:dyDescent="0.25">
      <c r="A32" s="1"/>
      <c r="B32" s="427"/>
      <c r="C32" s="212" t="s">
        <v>206</v>
      </c>
      <c r="D32" s="200">
        <f>SUM(D30:D31)</f>
        <v>0</v>
      </c>
      <c r="E32" s="200">
        <f t="shared" ref="E32:I32" si="5">SUM(E30:E31)</f>
        <v>0</v>
      </c>
      <c r="F32" s="200">
        <f t="shared" si="5"/>
        <v>0</v>
      </c>
      <c r="G32" s="200">
        <f t="shared" si="5"/>
        <v>0</v>
      </c>
      <c r="H32" s="200">
        <f t="shared" si="5"/>
        <v>0</v>
      </c>
      <c r="I32" s="200">
        <f t="shared" si="5"/>
        <v>0</v>
      </c>
    </row>
    <row r="33" spans="1:9" s="28" customFormat="1" x14ac:dyDescent="0.25">
      <c r="A33" s="1"/>
      <c r="B33" s="427"/>
      <c r="C33" s="213" t="s">
        <v>207</v>
      </c>
      <c r="D33" s="195">
        <f>SUM(E33:I33)</f>
        <v>0</v>
      </c>
      <c r="E33" s="162"/>
      <c r="F33" s="162"/>
      <c r="G33" s="162"/>
      <c r="H33" s="162"/>
      <c r="I33" s="162"/>
    </row>
    <row r="34" spans="1:9" s="28" customFormat="1" x14ac:dyDescent="0.25">
      <c r="A34" s="1"/>
      <c r="B34" s="427"/>
      <c r="C34" s="213"/>
      <c r="D34" s="195">
        <f>SUM(E34:I34)</f>
        <v>0</v>
      </c>
      <c r="E34" s="162"/>
      <c r="F34" s="162"/>
      <c r="G34" s="162"/>
      <c r="H34" s="162"/>
      <c r="I34" s="162"/>
    </row>
    <row r="35" spans="1:9" s="28" customFormat="1" x14ac:dyDescent="0.25">
      <c r="A35" s="1"/>
      <c r="B35" s="427"/>
      <c r="C35" s="213"/>
      <c r="D35" s="195">
        <f>SUM(E35:I35)</f>
        <v>0</v>
      </c>
      <c r="E35" s="162"/>
      <c r="F35" s="162"/>
      <c r="G35" s="162"/>
      <c r="H35" s="162"/>
      <c r="I35" s="162"/>
    </row>
    <row r="36" spans="1:9" s="28" customFormat="1" x14ac:dyDescent="0.25">
      <c r="A36" s="1"/>
      <c r="B36" s="427"/>
      <c r="C36" s="213"/>
      <c r="D36" s="195">
        <f>SUM(E36:I36)</f>
        <v>0</v>
      </c>
      <c r="E36" s="162"/>
      <c r="F36" s="162"/>
      <c r="G36" s="162"/>
      <c r="H36" s="162"/>
      <c r="I36" s="162"/>
    </row>
    <row r="37" spans="1:9" s="28" customFormat="1" ht="15" customHeight="1" x14ac:dyDescent="0.25">
      <c r="A37" s="1"/>
      <c r="B37" s="427"/>
      <c r="C37" s="212" t="s">
        <v>150</v>
      </c>
      <c r="D37" s="200">
        <f>+IFERROR(SUM(D33:D36),"")</f>
        <v>0</v>
      </c>
      <c r="E37" s="200">
        <f t="shared" ref="E37:I37" si="6">+IFERROR(SUM(E33:E36),"")</f>
        <v>0</v>
      </c>
      <c r="F37" s="200">
        <f t="shared" si="6"/>
        <v>0</v>
      </c>
      <c r="G37" s="200">
        <f t="shared" si="6"/>
        <v>0</v>
      </c>
      <c r="H37" s="200">
        <f t="shared" si="6"/>
        <v>0</v>
      </c>
      <c r="I37" s="200">
        <f t="shared" si="6"/>
        <v>0</v>
      </c>
    </row>
    <row r="38" spans="1:9" s="28" customFormat="1" ht="15" customHeight="1" x14ac:dyDescent="0.25">
      <c r="A38" s="1"/>
      <c r="B38" s="427"/>
      <c r="C38" s="211" t="s">
        <v>175</v>
      </c>
      <c r="D38" s="195">
        <f t="shared" ref="D38:D39" si="7">SUM(E38:I38)</f>
        <v>0</v>
      </c>
      <c r="E38" s="162"/>
      <c r="F38" s="162"/>
      <c r="G38" s="162"/>
      <c r="H38" s="162"/>
      <c r="I38" s="162"/>
    </row>
    <row r="39" spans="1:9" s="28" customFormat="1" ht="15" customHeight="1" x14ac:dyDescent="0.25">
      <c r="A39" s="1"/>
      <c r="B39" s="427"/>
      <c r="C39" s="214" t="s">
        <v>25</v>
      </c>
      <c r="D39" s="195">
        <f t="shared" si="7"/>
        <v>0</v>
      </c>
      <c r="E39" s="162"/>
      <c r="F39" s="162"/>
      <c r="G39" s="162"/>
      <c r="H39" s="162"/>
      <c r="I39" s="162"/>
    </row>
    <row r="40" spans="1:9" s="28" customFormat="1" ht="15" customHeight="1" thickBot="1" x14ac:dyDescent="0.3">
      <c r="A40" s="1"/>
      <c r="B40" s="427"/>
      <c r="C40" s="215" t="s">
        <v>208</v>
      </c>
      <c r="D40" s="209">
        <f>+D32+D37+D38+D39</f>
        <v>0</v>
      </c>
      <c r="E40" s="209">
        <f t="shared" ref="E40:I40" si="8">+E32+E37+E38+E39</f>
        <v>0</v>
      </c>
      <c r="F40" s="209">
        <f t="shared" si="8"/>
        <v>0</v>
      </c>
      <c r="G40" s="209">
        <f t="shared" si="8"/>
        <v>0</v>
      </c>
      <c r="H40" s="209">
        <f t="shared" si="8"/>
        <v>0</v>
      </c>
      <c r="I40" s="209">
        <f t="shared" si="8"/>
        <v>0</v>
      </c>
    </row>
    <row r="41" spans="1:9" s="28" customFormat="1" ht="5.0999999999999996" customHeight="1" x14ac:dyDescent="0.25">
      <c r="A41" s="1"/>
      <c r="B41" s="1"/>
      <c r="C41" s="210"/>
    </row>
    <row r="42" spans="1:9" s="28" customFormat="1" x14ac:dyDescent="0.25">
      <c r="A42" s="1"/>
      <c r="B42" s="29" t="s">
        <v>28</v>
      </c>
      <c r="C42" s="216" t="s">
        <v>27</v>
      </c>
      <c r="D42" s="195">
        <f>SUM(E42:I42)</f>
        <v>0</v>
      </c>
      <c r="E42" s="162"/>
      <c r="F42" s="162"/>
      <c r="G42" s="162"/>
      <c r="H42" s="162"/>
      <c r="I42" s="162"/>
    </row>
    <row r="43" spans="1:9" s="28" customFormat="1" ht="5.0999999999999996" customHeight="1" x14ac:dyDescent="0.25">
      <c r="A43" s="1"/>
      <c r="B43" s="30"/>
      <c r="C43" s="210"/>
    </row>
    <row r="44" spans="1:9" s="28" customFormat="1" x14ac:dyDescent="0.25">
      <c r="A44" s="1"/>
      <c r="B44" s="31" t="s">
        <v>29</v>
      </c>
      <c r="C44" s="217" t="s">
        <v>30</v>
      </c>
      <c r="D44" s="200">
        <f>ROUND(-D28+D40+D42,4)</f>
        <v>0</v>
      </c>
      <c r="E44" s="200">
        <f>ROUND(-E28+E40+E42,4)</f>
        <v>0</v>
      </c>
      <c r="F44" s="200">
        <f t="shared" ref="F44:I44" si="9">ROUND(-F28+F40+F42,4)</f>
        <v>0</v>
      </c>
      <c r="G44" s="200">
        <f t="shared" si="9"/>
        <v>0</v>
      </c>
      <c r="H44" s="200">
        <f t="shared" si="9"/>
        <v>0</v>
      </c>
      <c r="I44" s="200">
        <f t="shared" si="9"/>
        <v>0</v>
      </c>
    </row>
    <row r="45" spans="1:9" s="28" customFormat="1" x14ac:dyDescent="0.25">
      <c r="A45" s="1"/>
      <c r="B45" s="31" t="s">
        <v>29</v>
      </c>
      <c r="C45" s="218" t="s">
        <v>31</v>
      </c>
      <c r="D45" s="26"/>
      <c r="E45" s="26">
        <f>+E44</f>
        <v>0</v>
      </c>
      <c r="F45" s="26">
        <f>ROUND(+E45+F44,0)</f>
        <v>0</v>
      </c>
      <c r="G45" s="26">
        <f t="shared" ref="G45:I45" si="10">ROUND(+F45+G44,0)</f>
        <v>0</v>
      </c>
      <c r="H45" s="26">
        <f t="shared" si="10"/>
        <v>0</v>
      </c>
      <c r="I45" s="26">
        <f t="shared" si="10"/>
        <v>0</v>
      </c>
    </row>
    <row r="46" spans="1:9" s="28" customFormat="1" x14ac:dyDescent="0.25">
      <c r="A46" s="1"/>
      <c r="B46" s="1"/>
      <c r="C46" s="1"/>
    </row>
  </sheetData>
  <sheetProtection algorithmName="SHA-512" hashValue="/ykVqtwKzUc09UmhiksKaI6sbHUZLH/0ZcTKqvoVTRZIvH18D6hk/wZ90PLv81nOUCDNy/qQKoXJTr6KLRNz1w==" saltValue="XZahD87AMV7Qn5d8/ov5cA==" spinCount="100000" sheet="1" objects="1" scenarios="1"/>
  <mergeCells count="3">
    <mergeCell ref="E5:F5"/>
    <mergeCell ref="B14:B28"/>
    <mergeCell ref="B30:B40"/>
  </mergeCells>
  <dataValidations count="3">
    <dataValidation type="decimal" allowBlank="1" showInputMessage="1" showErrorMessage="1" error="Bitte nur positive Werte einfügen!" sqref="F44:F46 F26:J42" xr:uid="{00000000-0002-0000-0D00-000000000000}">
      <formula1>0</formula1>
      <formula2>999999999999</formula2>
    </dataValidation>
    <dataValidation type="decimal" allowBlank="1" showInputMessage="1" showErrorMessage="1" error="Bitte nur positive Werte einfügen!" sqref="G44:J46" xr:uid="{00000000-0002-0000-0D00-000001000000}">
      <formula1>0</formula1>
      <formula2>999999999999999000</formula2>
    </dataValidation>
    <dataValidation type="decimal" allowBlank="1" showInputMessage="1" showErrorMessage="1" error="Bitte nur positive Werte einfügen!" sqref="I23:J24 F24:H24 F18:XFD22" xr:uid="{00000000-0002-0000-0D00-000002000000}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orientation="landscape" r:id="rId1"/>
  <headerFooter>
    <oddFooter>&amp;L&amp;D&amp;C&amp;A&amp;RUnterschrift:&amp;U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D00-000003000000}">
          <x14:formula1>
            <xm:f>'Strat.Ziele_Projektträger_Förd.'!$C$6:$C$15</xm:f>
          </x14:formula1>
          <xm:sqref>J8 H8</xm:sqref>
        </x14:dataValidation>
        <x14:dataValidation type="list" allowBlank="1" showInputMessage="1" showErrorMessage="1" xr:uid="{00000000-0002-0000-0D00-000004000000}">
          <x14:formula1>
            <xm:f>Listen!$B$2:$B$34</xm:f>
          </x14:formula1>
          <xm:sqref>D17</xm:sqref>
        </x14:dataValidation>
        <x14:dataValidation type="list" allowBlank="1" showInputMessage="1" showErrorMessage="1" xr:uid="{00000000-0002-0000-0D00-000005000000}">
          <x14:formula1>
            <xm:f>Listen!$S$3:$S$50</xm:f>
          </x14:formula1>
          <xm:sqref>F8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/>
  <dimension ref="A1:L46"/>
  <sheetViews>
    <sheetView topLeftCell="A2" workbookViewId="0">
      <selection activeCell="F8" sqref="F8"/>
    </sheetView>
  </sheetViews>
  <sheetFormatPr baseColWidth="10" defaultColWidth="16.7109375" defaultRowHeight="15" outlineLevelCol="1" x14ac:dyDescent="0.25"/>
  <cols>
    <col min="1" max="1" width="5.140625" style="1" customWidth="1"/>
    <col min="2" max="2" width="6.5703125" style="1" customWidth="1"/>
    <col min="3" max="3" width="30.7109375" style="1" customWidth="1"/>
    <col min="4" max="6" width="16.7109375" style="1"/>
    <col min="7" max="7" width="16.7109375" style="1" customWidth="1"/>
    <col min="8" max="8" width="16.7109375" style="1"/>
    <col min="9" max="9" width="20.7109375" style="1" customWidth="1"/>
    <col min="10" max="10" width="3.7109375" style="1" customWidth="1"/>
    <col min="11" max="11" width="0" style="1" hidden="1" customWidth="1" outlineLevel="1"/>
    <col min="12" max="12" width="4.85546875" style="1" customWidth="1" collapsed="1"/>
    <col min="13" max="16384" width="16.7109375" style="1"/>
  </cols>
  <sheetData>
    <row r="1" spans="1:11" hidden="1" x14ac:dyDescent="0.25">
      <c r="A1" s="19" t="str">
        <f ca="1">MID(CELL("filename",A1),FIND("]",CELL("filename",A1))+1,256)</f>
        <v>weitere MGMT</v>
      </c>
      <c r="B1" s="19"/>
      <c r="C1" s="20"/>
      <c r="D1" s="1" t="str">
        <f ca="1">MID(CELL("Dateiname",A2),FIND("]",CELL("Dateiname",A2))+1,31)</f>
        <v>weitere MGMT</v>
      </c>
      <c r="G1" s="21"/>
    </row>
    <row r="3" spans="1:11" ht="15.75" x14ac:dyDescent="0.25">
      <c r="C3" s="22" t="str">
        <f>+C8</f>
        <v>weitere MGMT</v>
      </c>
      <c r="E3" s="22"/>
      <c r="I3" s="140"/>
    </row>
    <row r="4" spans="1:11" ht="15.75" x14ac:dyDescent="0.25">
      <c r="C4" s="22"/>
    </row>
    <row r="5" spans="1:11" s="23" customFormat="1" x14ac:dyDescent="0.25">
      <c r="C5" s="179" t="s">
        <v>18</v>
      </c>
      <c r="D5" s="7" t="s">
        <v>18</v>
      </c>
      <c r="E5" s="377" t="s">
        <v>341</v>
      </c>
      <c r="F5" s="378"/>
      <c r="G5" s="7" t="s">
        <v>18</v>
      </c>
      <c r="H5" s="7"/>
      <c r="I5" s="7"/>
      <c r="K5" s="191"/>
    </row>
    <row r="6" spans="1:11" s="23" customFormat="1" x14ac:dyDescent="0.25">
      <c r="C6" s="179" t="s">
        <v>17</v>
      </c>
      <c r="D6" s="7" t="s">
        <v>14</v>
      </c>
      <c r="E6" s="8" t="s">
        <v>21</v>
      </c>
      <c r="F6" s="179" t="s">
        <v>22</v>
      </c>
      <c r="G6" s="7" t="s">
        <v>15</v>
      </c>
      <c r="H6" s="7" t="s">
        <v>16</v>
      </c>
      <c r="I6" s="7" t="s">
        <v>1</v>
      </c>
      <c r="K6" s="301"/>
    </row>
    <row r="7" spans="1:11" ht="5.0999999999999996" customHeight="1" x14ac:dyDescent="0.25"/>
    <row r="8" spans="1:11" s="24" customFormat="1" ht="51" customHeight="1" x14ac:dyDescent="0.25">
      <c r="C8" s="124" t="s">
        <v>215</v>
      </c>
      <c r="D8" s="124" t="str">
        <f>+'Strat.Ziele_Projektträger_Förd.'!H6</f>
        <v>RM Liezen GmbH</v>
      </c>
      <c r="E8" s="125">
        <v>44197</v>
      </c>
      <c r="F8" s="125">
        <v>45991</v>
      </c>
      <c r="G8" s="124"/>
      <c r="H8" s="124"/>
      <c r="I8" s="124"/>
      <c r="K8" s="172"/>
    </row>
    <row r="9" spans="1:11" ht="14.25" customHeight="1" x14ac:dyDescent="0.25">
      <c r="K9" s="139"/>
    </row>
    <row r="10" spans="1:11" s="25" customFormat="1" x14ac:dyDescent="0.25">
      <c r="D10" s="236"/>
    </row>
    <row r="11" spans="1:11" x14ac:dyDescent="0.25">
      <c r="C11" s="40"/>
      <c r="D11" s="192" t="s">
        <v>154</v>
      </c>
      <c r="E11" s="192"/>
      <c r="F11" s="192"/>
      <c r="G11" s="192"/>
      <c r="H11" s="192"/>
      <c r="I11" s="225" t="s">
        <v>193</v>
      </c>
      <c r="J11" s="3"/>
      <c r="K11" s="302" t="s">
        <v>210</v>
      </c>
    </row>
    <row r="12" spans="1:11" s="23" customFormat="1" x14ac:dyDescent="0.25">
      <c r="C12" s="193" t="s">
        <v>37</v>
      </c>
      <c r="D12" s="192" t="s">
        <v>155</v>
      </c>
      <c r="E12" s="185" t="s">
        <v>188</v>
      </c>
      <c r="F12" s="186" t="s">
        <v>189</v>
      </c>
      <c r="G12" s="186" t="s">
        <v>190</v>
      </c>
      <c r="H12" s="186" t="s">
        <v>191</v>
      </c>
      <c r="I12" s="226" t="s">
        <v>194</v>
      </c>
      <c r="J12" s="224"/>
      <c r="K12" s="303" t="s">
        <v>211</v>
      </c>
    </row>
    <row r="13" spans="1:11" ht="5.0999999999999996" customHeight="1" x14ac:dyDescent="0.25"/>
    <row r="14" spans="1:11" s="26" customFormat="1" x14ac:dyDescent="0.25">
      <c r="A14" s="1"/>
      <c r="B14" s="426" t="s">
        <v>3</v>
      </c>
      <c r="C14" s="194" t="s">
        <v>195</v>
      </c>
      <c r="D14" s="195">
        <f>SUM(E14:H14)</f>
        <v>0</v>
      </c>
      <c r="E14" s="162"/>
      <c r="F14" s="162"/>
      <c r="G14" s="162"/>
      <c r="H14" s="162"/>
      <c r="I14" s="161"/>
      <c r="K14" s="258"/>
    </row>
    <row r="15" spans="1:11" s="26" customFormat="1" x14ac:dyDescent="0.25">
      <c r="A15" s="1"/>
      <c r="B15" s="426"/>
      <c r="C15" s="196" t="s">
        <v>195</v>
      </c>
      <c r="D15" s="195">
        <f t="shared" ref="D15:D26" si="0">SUM(E15:H15)</f>
        <v>0</v>
      </c>
      <c r="E15" s="162"/>
      <c r="F15" s="162"/>
      <c r="G15" s="162"/>
      <c r="H15" s="162"/>
      <c r="I15" s="161"/>
      <c r="K15" s="258"/>
    </row>
    <row r="16" spans="1:11" s="26" customFormat="1" x14ac:dyDescent="0.25">
      <c r="A16" s="1"/>
      <c r="B16" s="426"/>
      <c r="C16" s="196" t="s">
        <v>195</v>
      </c>
      <c r="D16" s="195">
        <f t="shared" si="0"/>
        <v>0</v>
      </c>
      <c r="E16" s="162"/>
      <c r="F16" s="162"/>
      <c r="G16" s="162"/>
      <c r="H16" s="162"/>
      <c r="I16" s="161"/>
      <c r="K16" s="258"/>
    </row>
    <row r="17" spans="1:11" s="26" customFormat="1" x14ac:dyDescent="0.25">
      <c r="A17" s="1"/>
      <c r="B17" s="426"/>
      <c r="C17" s="196" t="s">
        <v>195</v>
      </c>
      <c r="D17" s="195">
        <f t="shared" si="0"/>
        <v>0</v>
      </c>
      <c r="E17" s="162"/>
      <c r="F17" s="162"/>
      <c r="G17" s="162"/>
      <c r="H17" s="162"/>
      <c r="I17" s="161"/>
      <c r="K17" s="258"/>
    </row>
    <row r="18" spans="1:11" s="6" customFormat="1" x14ac:dyDescent="0.25">
      <c r="A18" s="1"/>
      <c r="B18" s="426"/>
      <c r="C18" s="199" t="s">
        <v>196</v>
      </c>
      <c r="D18" s="200">
        <f>+SUM(D14:D17)</f>
        <v>0</v>
      </c>
      <c r="E18" s="201">
        <f>SUM(E14:E17)</f>
        <v>0</v>
      </c>
      <c r="F18" s="201">
        <f>SUM(F14:F17)</f>
        <v>0</v>
      </c>
      <c r="G18" s="201">
        <f>SUM(G14:G17)</f>
        <v>0</v>
      </c>
      <c r="H18" s="201">
        <f>SUM(H14:H17)</f>
        <v>0</v>
      </c>
      <c r="K18" s="311"/>
    </row>
    <row r="19" spans="1:11" s="26" customFormat="1" x14ac:dyDescent="0.25">
      <c r="A19" s="1"/>
      <c r="B19" s="426"/>
      <c r="C19" s="239" t="s">
        <v>197</v>
      </c>
      <c r="D19" s="203">
        <f t="shared" si="0"/>
        <v>0</v>
      </c>
      <c r="E19" s="204"/>
      <c r="F19" s="204"/>
      <c r="G19" s="204"/>
      <c r="H19" s="204"/>
      <c r="I19" s="161"/>
      <c r="K19" s="258"/>
    </row>
    <row r="20" spans="1:11" s="26" customFormat="1" x14ac:dyDescent="0.25">
      <c r="A20" s="1"/>
      <c r="B20" s="426"/>
      <c r="C20" s="240" t="s">
        <v>198</v>
      </c>
      <c r="D20" s="195">
        <f t="shared" si="0"/>
        <v>0</v>
      </c>
      <c r="E20" s="162"/>
      <c r="F20" s="162"/>
      <c r="G20" s="162"/>
      <c r="H20" s="162"/>
      <c r="I20" s="161"/>
      <c r="K20" s="258"/>
    </row>
    <row r="21" spans="1:11" s="26" customFormat="1" ht="30" x14ac:dyDescent="0.25">
      <c r="A21" s="1"/>
      <c r="B21" s="426"/>
      <c r="C21" s="239" t="s">
        <v>199</v>
      </c>
      <c r="D21" s="195">
        <f t="shared" si="0"/>
        <v>0</v>
      </c>
      <c r="E21" s="162"/>
      <c r="F21" s="162"/>
      <c r="G21" s="162"/>
      <c r="H21" s="162"/>
      <c r="I21" s="161"/>
      <c r="K21" s="258"/>
    </row>
    <row r="22" spans="1:11" s="26" customFormat="1" x14ac:dyDescent="0.25">
      <c r="A22" s="1"/>
      <c r="B22" s="426"/>
      <c r="C22" s="206" t="s">
        <v>200</v>
      </c>
      <c r="D22" s="195">
        <f t="shared" si="0"/>
        <v>0</v>
      </c>
      <c r="E22" s="164">
        <f t="shared" ref="E22:H22" si="1">SUM(E19:E21)</f>
        <v>0</v>
      </c>
      <c r="F22" s="164">
        <f t="shared" si="1"/>
        <v>0</v>
      </c>
      <c r="G22" s="164">
        <f t="shared" si="1"/>
        <v>0</v>
      </c>
      <c r="H22" s="164">
        <f t="shared" si="1"/>
        <v>0</v>
      </c>
      <c r="I22" s="164"/>
      <c r="K22" s="258"/>
    </row>
    <row r="23" spans="1:11" s="26" customFormat="1" ht="15" customHeight="1" x14ac:dyDescent="0.25">
      <c r="A23" s="1"/>
      <c r="B23" s="426"/>
      <c r="C23" s="206" t="s">
        <v>201</v>
      </c>
      <c r="D23" s="207">
        <f t="shared" si="0"/>
        <v>0</v>
      </c>
      <c r="E23" s="161">
        <f>+SUMIF('Planung ind. Sachkosten'!$F$104:$K$104,E12,'Planung ind. Sachkosten'!$F$111:$K$111)</f>
        <v>0</v>
      </c>
      <c r="F23" s="161">
        <f>+SUMIF('Planung ind. Sachkosten'!$F$104:$K$104,F12,'Planung ind. Sachkosten'!$F$111:$K$111)</f>
        <v>0</v>
      </c>
      <c r="G23" s="161">
        <f>+SUMIF('Planung ind. Sachkosten'!$F$104:$K$104,G12,'Planung ind. Sachkosten'!$F$111:$K$111)</f>
        <v>0</v>
      </c>
      <c r="H23" s="161">
        <f>+SUMIF('Planung ind. Sachkosten'!$F$104:$K$104,H12,'Planung ind. Sachkosten'!$F$111:$K$111)</f>
        <v>0</v>
      </c>
      <c r="I23" s="161"/>
    </row>
    <row r="24" spans="1:11" s="6" customFormat="1" x14ac:dyDescent="0.25">
      <c r="A24" s="1"/>
      <c r="B24" s="426"/>
      <c r="C24" s="199" t="s">
        <v>46</v>
      </c>
      <c r="D24" s="200">
        <f>+D22+D23</f>
        <v>0</v>
      </c>
      <c r="E24" s="200">
        <f>+E22+E23</f>
        <v>0</v>
      </c>
      <c r="F24" s="200">
        <f t="shared" ref="F24:H24" si="2">+F22+F23</f>
        <v>0</v>
      </c>
      <c r="G24" s="200">
        <f t="shared" si="2"/>
        <v>0</v>
      </c>
      <c r="H24" s="200">
        <f t="shared" si="2"/>
        <v>0</v>
      </c>
      <c r="K24" s="311"/>
    </row>
    <row r="25" spans="1:11" s="26" customFormat="1" x14ac:dyDescent="0.25">
      <c r="A25" s="1"/>
      <c r="B25" s="426"/>
      <c r="C25" s="237" t="s">
        <v>202</v>
      </c>
      <c r="D25" s="195">
        <f t="shared" si="0"/>
        <v>0</v>
      </c>
      <c r="E25" s="162"/>
      <c r="F25" s="162"/>
      <c r="G25" s="162"/>
      <c r="H25" s="162"/>
      <c r="I25" s="161"/>
      <c r="K25" s="258"/>
    </row>
    <row r="26" spans="1:11" s="26" customFormat="1" x14ac:dyDescent="0.25">
      <c r="A26" s="1"/>
      <c r="B26" s="426"/>
      <c r="C26" s="237" t="s">
        <v>203</v>
      </c>
      <c r="D26" s="195">
        <f t="shared" si="0"/>
        <v>0</v>
      </c>
      <c r="E26" s="162"/>
      <c r="F26" s="162"/>
      <c r="G26" s="162"/>
      <c r="H26" s="162"/>
      <c r="I26" s="161"/>
      <c r="K26" s="258"/>
    </row>
    <row r="27" spans="1:11" s="6" customFormat="1" x14ac:dyDescent="0.25">
      <c r="A27" s="1"/>
      <c r="B27" s="426"/>
      <c r="C27" s="199" t="s">
        <v>204</v>
      </c>
      <c r="D27" s="200">
        <f t="shared" ref="D27:H27" si="3">SUM(D25:D26)</f>
        <v>0</v>
      </c>
      <c r="E27" s="200">
        <f t="shared" si="3"/>
        <v>0</v>
      </c>
      <c r="F27" s="200">
        <f t="shared" si="3"/>
        <v>0</v>
      </c>
      <c r="G27" s="200">
        <f t="shared" si="3"/>
        <v>0</v>
      </c>
      <c r="H27" s="200">
        <f t="shared" si="3"/>
        <v>0</v>
      </c>
      <c r="K27" s="311"/>
    </row>
    <row r="28" spans="1:11" s="6" customFormat="1" ht="15.75" thickBot="1" x14ac:dyDescent="0.3">
      <c r="A28" s="1"/>
      <c r="B28" s="426"/>
      <c r="C28" s="208" t="s">
        <v>3</v>
      </c>
      <c r="D28" s="160">
        <f t="shared" ref="D28:H28" si="4">+D18+D24+D27</f>
        <v>0</v>
      </c>
      <c r="E28" s="209">
        <f t="shared" si="4"/>
        <v>0</v>
      </c>
      <c r="F28" s="209">
        <f t="shared" si="4"/>
        <v>0</v>
      </c>
      <c r="G28" s="209">
        <f t="shared" si="4"/>
        <v>0</v>
      </c>
      <c r="H28" s="209">
        <f t="shared" si="4"/>
        <v>0</v>
      </c>
      <c r="K28" s="305">
        <f>+K18+K24+K27</f>
        <v>0</v>
      </c>
    </row>
    <row r="29" spans="1:11" s="28" customFormat="1" ht="5.0999999999999996" customHeight="1" x14ac:dyDescent="0.25">
      <c r="A29" s="1"/>
      <c r="B29" s="1"/>
      <c r="C29" s="210"/>
    </row>
    <row r="30" spans="1:11" s="28" customFormat="1" ht="15" customHeight="1" x14ac:dyDescent="0.25">
      <c r="A30" s="1"/>
      <c r="B30" s="427" t="s">
        <v>205</v>
      </c>
      <c r="C30" s="211" t="s">
        <v>146</v>
      </c>
      <c r="D30" s="195">
        <f>SUM(E30:I30)</f>
        <v>0</v>
      </c>
      <c r="E30" s="162"/>
      <c r="F30" s="162"/>
      <c r="G30" s="162"/>
      <c r="H30" s="162"/>
      <c r="I30" s="162"/>
      <c r="K30" s="304"/>
    </row>
    <row r="31" spans="1:11" s="28" customFormat="1" ht="15" customHeight="1" x14ac:dyDescent="0.25">
      <c r="A31" s="1"/>
      <c r="B31" s="427"/>
      <c r="C31" s="211" t="s">
        <v>147</v>
      </c>
      <c r="D31" s="195">
        <f>SUM(E31:I31)</f>
        <v>0</v>
      </c>
      <c r="E31" s="162"/>
      <c r="F31" s="162"/>
      <c r="G31" s="162"/>
      <c r="H31" s="162"/>
      <c r="I31" s="162"/>
      <c r="K31" s="304"/>
    </row>
    <row r="32" spans="1:11" s="28" customFormat="1" x14ac:dyDescent="0.25">
      <c r="A32" s="1"/>
      <c r="B32" s="427"/>
      <c r="C32" s="212" t="s">
        <v>206</v>
      </c>
      <c r="D32" s="200">
        <f>SUM(D30:D31)</f>
        <v>0</v>
      </c>
      <c r="E32" s="200">
        <f t="shared" ref="E32:I32" si="5">SUM(E30:E31)</f>
        <v>0</v>
      </c>
      <c r="F32" s="200">
        <f t="shared" si="5"/>
        <v>0</v>
      </c>
      <c r="G32" s="200">
        <f t="shared" si="5"/>
        <v>0</v>
      </c>
      <c r="H32" s="200">
        <f t="shared" si="5"/>
        <v>0</v>
      </c>
      <c r="I32" s="200">
        <f t="shared" si="5"/>
        <v>0</v>
      </c>
      <c r="K32" s="163">
        <f t="shared" ref="K32" si="6">SUM(K30:K31)</f>
        <v>0</v>
      </c>
    </row>
    <row r="33" spans="1:11" s="28" customFormat="1" x14ac:dyDescent="0.25">
      <c r="A33" s="1"/>
      <c r="B33" s="427"/>
      <c r="C33" s="213" t="s">
        <v>207</v>
      </c>
      <c r="D33" s="195">
        <f>SUM(E33:I33)</f>
        <v>0</v>
      </c>
      <c r="E33" s="162"/>
      <c r="F33" s="162"/>
      <c r="G33" s="162"/>
      <c r="H33" s="162"/>
      <c r="I33" s="162"/>
      <c r="K33" s="304"/>
    </row>
    <row r="34" spans="1:11" s="28" customFormat="1" x14ac:dyDescent="0.25">
      <c r="A34" s="1"/>
      <c r="B34" s="427"/>
      <c r="C34" s="213"/>
      <c r="D34" s="195">
        <f>SUM(E34:I34)</f>
        <v>0</v>
      </c>
      <c r="E34" s="162"/>
      <c r="F34" s="162"/>
      <c r="G34" s="162"/>
      <c r="H34" s="162"/>
      <c r="I34" s="162"/>
      <c r="K34" s="304"/>
    </row>
    <row r="35" spans="1:11" s="28" customFormat="1" x14ac:dyDescent="0.25">
      <c r="A35" s="1"/>
      <c r="B35" s="427"/>
      <c r="C35" s="213"/>
      <c r="D35" s="195">
        <f>SUM(E35:I35)</f>
        <v>0</v>
      </c>
      <c r="E35" s="162"/>
      <c r="F35" s="162"/>
      <c r="G35" s="162"/>
      <c r="H35" s="162"/>
      <c r="I35" s="162"/>
      <c r="K35" s="304"/>
    </row>
    <row r="36" spans="1:11" s="28" customFormat="1" x14ac:dyDescent="0.25">
      <c r="A36" s="1"/>
      <c r="B36" s="427"/>
      <c r="C36" s="213"/>
      <c r="D36" s="195">
        <f>SUM(E36:I36)</f>
        <v>0</v>
      </c>
      <c r="E36" s="162"/>
      <c r="F36" s="162"/>
      <c r="G36" s="162"/>
      <c r="H36" s="162"/>
      <c r="I36" s="162"/>
      <c r="K36" s="304"/>
    </row>
    <row r="37" spans="1:11" s="28" customFormat="1" ht="15" customHeight="1" x14ac:dyDescent="0.25">
      <c r="A37" s="1"/>
      <c r="B37" s="427"/>
      <c r="C37" s="212" t="s">
        <v>150</v>
      </c>
      <c r="D37" s="200">
        <f>+IFERROR(SUM(D33:D36),"")</f>
        <v>0</v>
      </c>
      <c r="E37" s="200">
        <f t="shared" ref="E37:I37" si="7">+IFERROR(SUM(E33:E36),"")</f>
        <v>0</v>
      </c>
      <c r="F37" s="200">
        <f t="shared" si="7"/>
        <v>0</v>
      </c>
      <c r="G37" s="200">
        <f t="shared" si="7"/>
        <v>0</v>
      </c>
      <c r="H37" s="200">
        <f t="shared" si="7"/>
        <v>0</v>
      </c>
      <c r="I37" s="200">
        <f t="shared" si="7"/>
        <v>0</v>
      </c>
      <c r="K37" s="163">
        <f>SUM(K33:K36)</f>
        <v>0</v>
      </c>
    </row>
    <row r="38" spans="1:11" s="28" customFormat="1" ht="15" customHeight="1" x14ac:dyDescent="0.25">
      <c r="A38" s="1"/>
      <c r="B38" s="427"/>
      <c r="C38" s="211" t="s">
        <v>175</v>
      </c>
      <c r="D38" s="195">
        <f t="shared" ref="D38:D39" si="8">SUM(E38:I38)</f>
        <v>0</v>
      </c>
      <c r="E38" s="162"/>
      <c r="F38" s="162"/>
      <c r="G38" s="162"/>
      <c r="H38" s="162"/>
      <c r="I38" s="162"/>
      <c r="K38" s="304"/>
    </row>
    <row r="39" spans="1:11" s="28" customFormat="1" ht="15" customHeight="1" x14ac:dyDescent="0.25">
      <c r="A39" s="1"/>
      <c r="B39" s="427"/>
      <c r="C39" s="214" t="s">
        <v>25</v>
      </c>
      <c r="D39" s="195">
        <f t="shared" si="8"/>
        <v>0</v>
      </c>
      <c r="E39" s="162"/>
      <c r="F39" s="162"/>
      <c r="G39" s="162"/>
      <c r="H39" s="162"/>
      <c r="I39" s="162"/>
      <c r="K39" s="304"/>
    </row>
    <row r="40" spans="1:11" s="28" customFormat="1" ht="15" customHeight="1" thickBot="1" x14ac:dyDescent="0.3">
      <c r="A40" s="1"/>
      <c r="B40" s="427"/>
      <c r="C40" s="215" t="s">
        <v>208</v>
      </c>
      <c r="D40" s="209">
        <f>+D32+D37+D38+D39</f>
        <v>0</v>
      </c>
      <c r="E40" s="209">
        <f t="shared" ref="E40:I40" si="9">+E32+E37+E38+E39</f>
        <v>0</v>
      </c>
      <c r="F40" s="209">
        <f t="shared" si="9"/>
        <v>0</v>
      </c>
      <c r="G40" s="209">
        <f t="shared" si="9"/>
        <v>0</v>
      </c>
      <c r="H40" s="209">
        <f t="shared" si="9"/>
        <v>0</v>
      </c>
      <c r="I40" s="209">
        <f t="shared" si="9"/>
        <v>0</v>
      </c>
      <c r="K40" s="305">
        <f t="shared" ref="K40" si="10">+K32+K37+K38+K39</f>
        <v>0</v>
      </c>
    </row>
    <row r="41" spans="1:11" s="28" customFormat="1" ht="5.0999999999999996" customHeight="1" x14ac:dyDescent="0.25">
      <c r="A41" s="1"/>
      <c r="B41" s="1"/>
      <c r="C41" s="210"/>
    </row>
    <row r="42" spans="1:11" s="28" customFormat="1" x14ac:dyDescent="0.25">
      <c r="A42" s="1"/>
      <c r="B42" s="29" t="s">
        <v>28</v>
      </c>
      <c r="C42" s="216" t="s">
        <v>27</v>
      </c>
      <c r="D42" s="195">
        <f>SUM(E42:I42)</f>
        <v>0</v>
      </c>
      <c r="E42" s="162"/>
      <c r="F42" s="162"/>
      <c r="G42" s="162"/>
      <c r="H42" s="162"/>
      <c r="I42" s="162"/>
      <c r="K42" s="304"/>
    </row>
    <row r="43" spans="1:11" s="28" customFormat="1" ht="5.0999999999999996" customHeight="1" x14ac:dyDescent="0.25">
      <c r="A43" s="1"/>
      <c r="B43" s="30"/>
      <c r="C43" s="210"/>
    </row>
    <row r="44" spans="1:11" s="28" customFormat="1" x14ac:dyDescent="0.25">
      <c r="A44" s="1"/>
      <c r="B44" s="31" t="s">
        <v>29</v>
      </c>
      <c r="C44" s="217" t="s">
        <v>30</v>
      </c>
      <c r="D44" s="200">
        <f>ROUND(-D28+D40+D42,4)</f>
        <v>0</v>
      </c>
      <c r="E44" s="200">
        <f>ROUND(-E28+E40+E42,4)</f>
        <v>0</v>
      </c>
      <c r="F44" s="200">
        <f t="shared" ref="F44:I44" si="11">ROUND(-F28+F40+F42,4)</f>
        <v>0</v>
      </c>
      <c r="G44" s="200">
        <f t="shared" si="11"/>
        <v>0</v>
      </c>
      <c r="H44" s="200">
        <f t="shared" si="11"/>
        <v>0</v>
      </c>
      <c r="I44" s="200">
        <f t="shared" si="11"/>
        <v>0</v>
      </c>
      <c r="K44" s="163">
        <f>ROUND(-K28+K40+K42,4)</f>
        <v>0</v>
      </c>
    </row>
    <row r="45" spans="1:11" s="28" customFormat="1" x14ac:dyDescent="0.25">
      <c r="A45" s="1"/>
      <c r="B45" s="31" t="s">
        <v>29</v>
      </c>
      <c r="C45" s="218" t="s">
        <v>31</v>
      </c>
      <c r="D45" s="26"/>
      <c r="E45" s="26">
        <f>+E44</f>
        <v>0</v>
      </c>
      <c r="F45" s="26">
        <f>ROUND(+E45+F44,0)</f>
        <v>0</v>
      </c>
      <c r="G45" s="26">
        <f t="shared" ref="G45:I45" si="12">ROUND(+F45+G44,0)</f>
        <v>0</v>
      </c>
      <c r="H45" s="26">
        <f t="shared" si="12"/>
        <v>0</v>
      </c>
      <c r="I45" s="26">
        <f t="shared" si="12"/>
        <v>0</v>
      </c>
      <c r="K45" s="1"/>
    </row>
    <row r="46" spans="1:11" s="28" customFormat="1" x14ac:dyDescent="0.25">
      <c r="A46" s="1"/>
      <c r="B46" s="1"/>
      <c r="C46" s="1"/>
      <c r="K46" s="1"/>
    </row>
  </sheetData>
  <sheetProtection algorithmName="SHA-512" hashValue="cssyHGdXlGwAIAGOBJI5qtK46ZaXNq73DZHfg76bZpW5Xz2jfjoNegi8pJfsx6zKKx+ZZBKyU2PghspSSp08PA==" saltValue="cfm39d6EVcV+nACGiQZavw==" spinCount="100000" sheet="1" objects="1" scenarios="1"/>
  <mergeCells count="3">
    <mergeCell ref="E5:F5"/>
    <mergeCell ref="B14:B28"/>
    <mergeCell ref="B30:B40"/>
  </mergeCells>
  <dataValidations count="3">
    <dataValidation type="decimal" allowBlank="1" showInputMessage="1" showErrorMessage="1" error="Bitte nur positive Werte einfügen!" sqref="G44:J46 K45:K46" xr:uid="{00000000-0002-0000-0E00-000000000000}">
      <formula1>0</formula1>
      <formula2>999999999999999000</formula2>
    </dataValidation>
    <dataValidation type="decimal" allowBlank="1" showInputMessage="1" showErrorMessage="1" error="Bitte nur positive Werte einfügen!" sqref="F44:F46 K30:K43 F26:J42 K27:K28" xr:uid="{00000000-0002-0000-0E00-000001000000}">
      <formula1>0</formula1>
      <formula2>999999999999</formula2>
    </dataValidation>
    <dataValidation type="decimal" allowBlank="1" showInputMessage="1" showErrorMessage="1" error="Bitte nur positive Werte einfügen!" sqref="F18:XFD22 K24:K25 I23:J24 F24:H24" xr:uid="{00000000-0002-0000-0E00-000002000000}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orientation="landscape" r:id="rId1"/>
  <headerFooter>
    <oddFooter>&amp;L&amp;D&amp;C&amp;A&amp;RUnterschrift:&amp;U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E00-000003000000}">
          <x14:formula1>
            <xm:f>'Strat.Ziele_Projektträger_Förd.'!$C$6:$C$15</xm:f>
          </x14:formula1>
          <xm:sqref>J8 H8</xm:sqref>
        </x14:dataValidation>
        <x14:dataValidation type="list" allowBlank="1" showInputMessage="1" showErrorMessage="1" xr:uid="{00000000-0002-0000-0E00-000004000000}">
          <x14:formula1>
            <xm:f>Listen!$B$2:$B$34</xm:f>
          </x14:formula1>
          <xm:sqref>D17</xm:sqref>
        </x14:dataValidation>
        <x14:dataValidation type="list" allowBlank="1" showInputMessage="1" showErrorMessage="1" xr:uid="{00000000-0002-0000-0E00-000005000000}">
          <x14:formula1>
            <xm:f>Listen!$S$3:$S$50</xm:f>
          </x14:formula1>
          <xm:sqref>F8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45"/>
  <sheetViews>
    <sheetView topLeftCell="A15" workbookViewId="0">
      <selection activeCell="L5" sqref="L5"/>
    </sheetView>
  </sheetViews>
  <sheetFormatPr baseColWidth="10" defaultColWidth="16.7109375" defaultRowHeight="15" x14ac:dyDescent="0.25"/>
  <cols>
    <col min="1" max="1" width="5.140625" style="1" customWidth="1"/>
    <col min="2" max="2" width="6.5703125" style="1" customWidth="1"/>
    <col min="3" max="3" width="30.7109375" style="1" customWidth="1"/>
    <col min="4" max="6" width="16.7109375" style="1"/>
    <col min="7" max="7" width="16.7109375" style="1" customWidth="1"/>
    <col min="8" max="8" width="16.7109375" style="1"/>
    <col min="9" max="9" width="20.7109375" style="1" customWidth="1"/>
    <col min="10" max="10" width="2.85546875" style="1" customWidth="1"/>
    <col min="11" max="16384" width="16.7109375" style="1"/>
  </cols>
  <sheetData>
    <row r="1" spans="1:11" hidden="1" x14ac:dyDescent="0.25">
      <c r="A1" s="19" t="str">
        <f ca="1">MID(CELL("filename",A1),FIND("]",CELL("filename",A1))+1,256)</f>
        <v>Regionalverband</v>
      </c>
      <c r="B1" s="19"/>
      <c r="C1" s="20"/>
      <c r="D1" s="1" t="str">
        <f ca="1">MID(CELL("Dateiname",A2),FIND("]",CELL("Dateiname",A2))+1,31)</f>
        <v>Regionalverband</v>
      </c>
      <c r="G1" s="21"/>
    </row>
    <row r="3" spans="1:11" ht="15.75" x14ac:dyDescent="0.25">
      <c r="C3" s="22" t="str">
        <f ca="1">+D1</f>
        <v>Regionalverband</v>
      </c>
      <c r="E3" s="22"/>
    </row>
    <row r="4" spans="1:11" ht="15.75" x14ac:dyDescent="0.25">
      <c r="C4" s="22"/>
    </row>
    <row r="5" spans="1:11" s="23" customFormat="1" x14ac:dyDescent="0.25">
      <c r="C5" s="179" t="s">
        <v>18</v>
      </c>
      <c r="D5" s="7" t="s">
        <v>18</v>
      </c>
      <c r="E5" s="377" t="s">
        <v>341</v>
      </c>
      <c r="F5" s="378"/>
      <c r="G5" s="7" t="s">
        <v>18</v>
      </c>
      <c r="H5" s="7"/>
      <c r="I5" s="227"/>
    </row>
    <row r="6" spans="1:11" s="23" customFormat="1" x14ac:dyDescent="0.25">
      <c r="C6" s="179" t="s">
        <v>17</v>
      </c>
      <c r="D6" s="7" t="s">
        <v>14</v>
      </c>
      <c r="E6" s="8" t="s">
        <v>21</v>
      </c>
      <c r="F6" s="179" t="s">
        <v>22</v>
      </c>
      <c r="G6" s="7" t="s">
        <v>15</v>
      </c>
      <c r="H6" s="7" t="s">
        <v>16</v>
      </c>
      <c r="I6" s="188"/>
    </row>
    <row r="7" spans="1:11" ht="5.0999999999999996" customHeight="1" x14ac:dyDescent="0.25"/>
    <row r="8" spans="1:11" s="24" customFormat="1" ht="51" customHeight="1" x14ac:dyDescent="0.25">
      <c r="C8" s="124" t="s">
        <v>0</v>
      </c>
      <c r="D8" s="124" t="str">
        <f>+'Strat.Ziele_Projektträger_Förd.'!H7</f>
        <v>Regionalverband</v>
      </c>
      <c r="E8" s="125">
        <v>44197</v>
      </c>
      <c r="F8" s="125">
        <v>44377</v>
      </c>
      <c r="G8" s="124"/>
      <c r="H8" s="124"/>
      <c r="I8" s="172"/>
    </row>
    <row r="9" spans="1:11" s="144" customFormat="1" ht="15" customHeight="1" x14ac:dyDescent="0.2">
      <c r="C9" s="177"/>
      <c r="D9" s="241"/>
      <c r="G9" s="145"/>
      <c r="I9" s="139"/>
    </row>
    <row r="10" spans="1:11" s="25" customFormat="1" x14ac:dyDescent="0.25">
      <c r="D10" s="236"/>
    </row>
    <row r="11" spans="1:11" x14ac:dyDescent="0.25">
      <c r="C11" s="2"/>
      <c r="D11" s="16" t="s">
        <v>154</v>
      </c>
      <c r="E11" s="192"/>
      <c r="F11" s="192"/>
      <c r="G11" s="192"/>
      <c r="H11" s="192"/>
      <c r="I11" s="192" t="s">
        <v>193</v>
      </c>
      <c r="J11" s="4"/>
      <c r="K11" s="299"/>
    </row>
    <row r="12" spans="1:11" s="23" customFormat="1" x14ac:dyDescent="0.25">
      <c r="C12" s="56" t="s">
        <v>37</v>
      </c>
      <c r="D12" s="16" t="s">
        <v>155</v>
      </c>
      <c r="E12" s="185" t="s">
        <v>188</v>
      </c>
      <c r="F12" s="186" t="s">
        <v>189</v>
      </c>
      <c r="G12" s="186" t="s">
        <v>190</v>
      </c>
      <c r="H12" s="186" t="s">
        <v>191</v>
      </c>
      <c r="I12" s="186" t="s">
        <v>194</v>
      </c>
      <c r="J12" s="5"/>
      <c r="K12" s="300"/>
    </row>
    <row r="13" spans="1:11" ht="5.0999999999999996" customHeight="1" x14ac:dyDescent="0.25"/>
    <row r="14" spans="1:11" s="26" customFormat="1" x14ac:dyDescent="0.25">
      <c r="A14" s="1"/>
      <c r="B14" s="426"/>
      <c r="C14" s="238"/>
      <c r="D14" s="195"/>
      <c r="E14" s="161"/>
      <c r="F14" s="161"/>
      <c r="G14" s="161"/>
      <c r="H14" s="242"/>
    </row>
    <row r="15" spans="1:11" s="26" customFormat="1" x14ac:dyDescent="0.25">
      <c r="A15" s="1"/>
      <c r="B15" s="426"/>
      <c r="C15" s="238"/>
      <c r="D15" s="195"/>
      <c r="E15" s="161"/>
      <c r="F15" s="161"/>
      <c r="G15" s="161"/>
      <c r="H15" s="242"/>
    </row>
    <row r="16" spans="1:11" s="26" customFormat="1" x14ac:dyDescent="0.25">
      <c r="A16" s="1"/>
      <c r="B16" s="426"/>
      <c r="C16" s="238"/>
      <c r="D16" s="195"/>
      <c r="E16" s="161"/>
      <c r="F16" s="161"/>
      <c r="G16" s="161"/>
      <c r="H16" s="242"/>
    </row>
    <row r="17" spans="1:9" s="26" customFormat="1" x14ac:dyDescent="0.25">
      <c r="A17" s="1"/>
      <c r="B17" s="426"/>
      <c r="C17" s="238"/>
      <c r="D17" s="195"/>
      <c r="E17" s="161"/>
      <c r="F17" s="161"/>
      <c r="G17" s="161"/>
      <c r="H17" s="242"/>
    </row>
    <row r="18" spans="1:9" s="6" customFormat="1" x14ac:dyDescent="0.25">
      <c r="A18" s="1"/>
      <c r="B18" s="426"/>
      <c r="C18" s="199" t="s">
        <v>196</v>
      </c>
      <c r="D18" s="200">
        <f>+SUM(D14:D17)</f>
        <v>0</v>
      </c>
      <c r="E18" s="200">
        <f>SUM(E14:E17)</f>
        <v>0</v>
      </c>
      <c r="F18" s="200">
        <f>SUM(F14:F17)</f>
        <v>0</v>
      </c>
      <c r="G18" s="200">
        <f>SUM(G14:G17)</f>
        <v>0</v>
      </c>
      <c r="H18" s="163">
        <f>SUM(H14:H17)</f>
        <v>0</v>
      </c>
    </row>
    <row r="19" spans="1:9" s="26" customFormat="1" x14ac:dyDescent="0.25">
      <c r="A19" s="1"/>
      <c r="B19" s="426"/>
      <c r="C19" s="202"/>
      <c r="D19" s="195">
        <f>SUM(E19:H19)</f>
        <v>0</v>
      </c>
      <c r="E19" s="162"/>
      <c r="F19" s="162"/>
      <c r="G19" s="162"/>
      <c r="H19" s="228"/>
    </row>
    <row r="20" spans="1:9" s="26" customFormat="1" x14ac:dyDescent="0.25">
      <c r="A20" s="1"/>
      <c r="B20" s="426"/>
      <c r="C20" s="202"/>
      <c r="D20" s="195">
        <f t="shared" ref="D20:D22" si="0">SUM(E20:H20)</f>
        <v>0</v>
      </c>
      <c r="E20" s="162"/>
      <c r="F20" s="162"/>
      <c r="G20" s="162"/>
      <c r="H20" s="228"/>
    </row>
    <row r="21" spans="1:9" s="26" customFormat="1" x14ac:dyDescent="0.25">
      <c r="A21" s="1"/>
      <c r="B21" s="426"/>
      <c r="C21" s="202"/>
      <c r="D21" s="195">
        <f t="shared" si="0"/>
        <v>0</v>
      </c>
      <c r="E21" s="162"/>
      <c r="F21" s="162"/>
      <c r="G21" s="162"/>
      <c r="H21" s="228"/>
    </row>
    <row r="22" spans="1:9" s="26" customFormat="1" x14ac:dyDescent="0.25">
      <c r="A22" s="1"/>
      <c r="B22" s="426"/>
      <c r="C22" s="206" t="s">
        <v>200</v>
      </c>
      <c r="D22" s="195">
        <f t="shared" si="0"/>
        <v>0</v>
      </c>
      <c r="E22" s="164">
        <f t="shared" ref="E22:H22" si="1">SUM(E19:E21)</f>
        <v>0</v>
      </c>
      <c r="F22" s="164">
        <f t="shared" si="1"/>
        <v>0</v>
      </c>
      <c r="G22" s="164">
        <f t="shared" si="1"/>
        <v>0</v>
      </c>
      <c r="H22" s="229">
        <f t="shared" si="1"/>
        <v>0</v>
      </c>
      <c r="I22" s="28"/>
    </row>
    <row r="23" spans="1:9" s="6" customFormat="1" x14ac:dyDescent="0.25">
      <c r="A23" s="1"/>
      <c r="B23" s="426"/>
      <c r="C23" s="199" t="s">
        <v>46</v>
      </c>
      <c r="D23" s="200">
        <f>+D22</f>
        <v>0</v>
      </c>
      <c r="E23" s="200">
        <f t="shared" ref="E23:H23" si="2">+E22</f>
        <v>0</v>
      </c>
      <c r="F23" s="200">
        <f t="shared" si="2"/>
        <v>0</v>
      </c>
      <c r="G23" s="200">
        <f t="shared" si="2"/>
        <v>0</v>
      </c>
      <c r="H23" s="200">
        <f t="shared" si="2"/>
        <v>0</v>
      </c>
    </row>
    <row r="24" spans="1:9" s="26" customFormat="1" x14ac:dyDescent="0.25">
      <c r="A24" s="1"/>
      <c r="B24" s="426"/>
      <c r="C24" s="194"/>
      <c r="D24" s="195">
        <f t="shared" ref="D24:D25" si="3">SUM(E24:H24)</f>
        <v>0</v>
      </c>
      <c r="E24" s="162"/>
      <c r="F24" s="162"/>
      <c r="G24" s="162"/>
      <c r="H24" s="228"/>
    </row>
    <row r="25" spans="1:9" s="26" customFormat="1" x14ac:dyDescent="0.25">
      <c r="A25" s="1"/>
      <c r="B25" s="426"/>
      <c r="C25" s="194"/>
      <c r="D25" s="195">
        <f t="shared" si="3"/>
        <v>0</v>
      </c>
      <c r="E25" s="162"/>
      <c r="F25" s="162"/>
      <c r="G25" s="162"/>
      <c r="H25" s="228"/>
    </row>
    <row r="26" spans="1:9" s="6" customFormat="1" x14ac:dyDescent="0.25">
      <c r="A26" s="1"/>
      <c r="B26" s="426"/>
      <c r="C26" s="199" t="s">
        <v>204</v>
      </c>
      <c r="D26" s="200">
        <f t="shared" ref="D26:H26" si="4">SUM(D24:D25)</f>
        <v>0</v>
      </c>
      <c r="E26" s="200">
        <f t="shared" si="4"/>
        <v>0</v>
      </c>
      <c r="F26" s="200">
        <f t="shared" si="4"/>
        <v>0</v>
      </c>
      <c r="G26" s="200">
        <f t="shared" si="4"/>
        <v>0</v>
      </c>
      <c r="H26" s="163">
        <f t="shared" si="4"/>
        <v>0</v>
      </c>
    </row>
    <row r="27" spans="1:9" s="6" customFormat="1" ht="15.75" thickBot="1" x14ac:dyDescent="0.3">
      <c r="A27" s="1"/>
      <c r="B27" s="426"/>
      <c r="C27" s="208" t="s">
        <v>3</v>
      </c>
      <c r="D27" s="209">
        <f t="shared" ref="D27:H27" si="5">+D18+D23+D26</f>
        <v>0</v>
      </c>
      <c r="E27" s="209">
        <f t="shared" si="5"/>
        <v>0</v>
      </c>
      <c r="F27" s="209">
        <f t="shared" si="5"/>
        <v>0</v>
      </c>
      <c r="G27" s="209">
        <f t="shared" si="5"/>
        <v>0</v>
      </c>
      <c r="H27" s="230">
        <f t="shared" si="5"/>
        <v>0</v>
      </c>
    </row>
    <row r="28" spans="1:9" s="28" customFormat="1" ht="5.0999999999999996" customHeight="1" x14ac:dyDescent="0.25">
      <c r="A28" s="1"/>
      <c r="B28" s="1"/>
      <c r="C28" s="210"/>
    </row>
    <row r="29" spans="1:9" s="28" customFormat="1" ht="15" customHeight="1" x14ac:dyDescent="0.25">
      <c r="A29" s="1"/>
      <c r="B29" s="427" t="s">
        <v>205</v>
      </c>
      <c r="C29" s="211" t="s">
        <v>146</v>
      </c>
      <c r="D29" s="195">
        <f>SUM(E29:I29)</f>
        <v>0</v>
      </c>
      <c r="E29" s="162"/>
      <c r="F29" s="162"/>
      <c r="G29" s="162"/>
      <c r="H29" s="162"/>
      <c r="I29" s="162"/>
    </row>
    <row r="30" spans="1:9" s="28" customFormat="1" ht="15" customHeight="1" x14ac:dyDescent="0.25">
      <c r="A30" s="1"/>
      <c r="B30" s="427"/>
      <c r="C30" s="211" t="s">
        <v>147</v>
      </c>
      <c r="D30" s="195">
        <f>SUM(E30:I30)</f>
        <v>0</v>
      </c>
      <c r="E30" s="162"/>
      <c r="F30" s="162"/>
      <c r="G30" s="162"/>
      <c r="H30" s="162"/>
      <c r="I30" s="162"/>
    </row>
    <row r="31" spans="1:9" s="28" customFormat="1" x14ac:dyDescent="0.25">
      <c r="A31" s="1"/>
      <c r="B31" s="427"/>
      <c r="C31" s="212" t="s">
        <v>206</v>
      </c>
      <c r="D31" s="200">
        <f>SUM(D29:D30)</f>
        <v>0</v>
      </c>
      <c r="E31" s="200">
        <f t="shared" ref="E31:I31" si="6">SUM(E29:E30)</f>
        <v>0</v>
      </c>
      <c r="F31" s="200">
        <f t="shared" si="6"/>
        <v>0</v>
      </c>
      <c r="G31" s="200">
        <f t="shared" si="6"/>
        <v>0</v>
      </c>
      <c r="H31" s="200">
        <f t="shared" si="6"/>
        <v>0</v>
      </c>
      <c r="I31" s="200">
        <f t="shared" si="6"/>
        <v>0</v>
      </c>
    </row>
    <row r="32" spans="1:9" s="28" customFormat="1" x14ac:dyDescent="0.25">
      <c r="A32" s="1"/>
      <c r="B32" s="427"/>
      <c r="C32" s="213" t="s">
        <v>207</v>
      </c>
      <c r="D32" s="195">
        <f t="shared" ref="D32:D35" si="7">SUM(E32:I32)</f>
        <v>0</v>
      </c>
      <c r="E32" s="162"/>
      <c r="F32" s="162"/>
      <c r="G32" s="162"/>
      <c r="H32" s="162"/>
      <c r="I32" s="162"/>
    </row>
    <row r="33" spans="1:9" s="28" customFormat="1" x14ac:dyDescent="0.25">
      <c r="A33" s="1"/>
      <c r="B33" s="427"/>
      <c r="C33" s="213"/>
      <c r="D33" s="195">
        <f t="shared" si="7"/>
        <v>0</v>
      </c>
      <c r="E33" s="162"/>
      <c r="F33" s="162"/>
      <c r="G33" s="162"/>
      <c r="H33" s="162"/>
      <c r="I33" s="162"/>
    </row>
    <row r="34" spans="1:9" s="28" customFormat="1" x14ac:dyDescent="0.25">
      <c r="A34" s="1"/>
      <c r="B34" s="427"/>
      <c r="C34" s="213"/>
      <c r="D34" s="195">
        <f t="shared" si="7"/>
        <v>0</v>
      </c>
      <c r="E34" s="162"/>
      <c r="F34" s="162"/>
      <c r="G34" s="162"/>
      <c r="H34" s="162"/>
      <c r="I34" s="162"/>
    </row>
    <row r="35" spans="1:9" s="28" customFormat="1" x14ac:dyDescent="0.25">
      <c r="A35" s="1"/>
      <c r="B35" s="427"/>
      <c r="C35" s="213"/>
      <c r="D35" s="195">
        <f t="shared" si="7"/>
        <v>0</v>
      </c>
      <c r="E35" s="162"/>
      <c r="F35" s="162"/>
      <c r="G35" s="162"/>
      <c r="H35" s="162"/>
      <c r="I35" s="162"/>
    </row>
    <row r="36" spans="1:9" s="28" customFormat="1" ht="15" customHeight="1" x14ac:dyDescent="0.25">
      <c r="A36" s="1"/>
      <c r="B36" s="427"/>
      <c r="C36" s="212" t="s">
        <v>150</v>
      </c>
      <c r="D36" s="200">
        <f>+IFERROR(SUM(D32:D35),"")</f>
        <v>0</v>
      </c>
      <c r="E36" s="200">
        <f t="shared" ref="E36:I36" si="8">+IFERROR(SUM(E32:E35),"")</f>
        <v>0</v>
      </c>
      <c r="F36" s="200">
        <f t="shared" si="8"/>
        <v>0</v>
      </c>
      <c r="G36" s="200">
        <f t="shared" si="8"/>
        <v>0</v>
      </c>
      <c r="H36" s="200">
        <f t="shared" si="8"/>
        <v>0</v>
      </c>
      <c r="I36" s="200">
        <f t="shared" si="8"/>
        <v>0</v>
      </c>
    </row>
    <row r="37" spans="1:9" s="28" customFormat="1" ht="15" customHeight="1" x14ac:dyDescent="0.25">
      <c r="A37" s="1"/>
      <c r="B37" s="427"/>
      <c r="C37" s="211" t="s">
        <v>175</v>
      </c>
      <c r="D37" s="195">
        <f t="shared" ref="D37:D38" si="9">SUM(E37:I37)</f>
        <v>0</v>
      </c>
      <c r="E37" s="162"/>
      <c r="F37" s="162"/>
      <c r="G37" s="162"/>
      <c r="H37" s="162"/>
      <c r="I37" s="162"/>
    </row>
    <row r="38" spans="1:9" s="28" customFormat="1" ht="15" customHeight="1" x14ac:dyDescent="0.25">
      <c r="A38" s="1"/>
      <c r="B38" s="427"/>
      <c r="C38" s="214" t="s">
        <v>25</v>
      </c>
      <c r="D38" s="195">
        <f t="shared" si="9"/>
        <v>0</v>
      </c>
      <c r="E38" s="162"/>
      <c r="F38" s="162"/>
      <c r="G38" s="162"/>
      <c r="H38" s="162"/>
      <c r="I38" s="162"/>
    </row>
    <row r="39" spans="1:9" s="28" customFormat="1" ht="15" customHeight="1" thickBot="1" x14ac:dyDescent="0.3">
      <c r="A39" s="1"/>
      <c r="B39" s="427"/>
      <c r="C39" s="215" t="s">
        <v>208</v>
      </c>
      <c r="D39" s="209">
        <f>+D31+D36+D37+D38</f>
        <v>0</v>
      </c>
      <c r="E39" s="209">
        <f t="shared" ref="E39:I39" si="10">+E31+E36+E37+E38</f>
        <v>0</v>
      </c>
      <c r="F39" s="209">
        <f t="shared" si="10"/>
        <v>0</v>
      </c>
      <c r="G39" s="209">
        <f t="shared" si="10"/>
        <v>0</v>
      </c>
      <c r="H39" s="209">
        <f t="shared" si="10"/>
        <v>0</v>
      </c>
      <c r="I39" s="209">
        <f t="shared" si="10"/>
        <v>0</v>
      </c>
    </row>
    <row r="40" spans="1:9" s="28" customFormat="1" ht="5.0999999999999996" customHeight="1" x14ac:dyDescent="0.25">
      <c r="A40" s="1"/>
      <c r="B40" s="1"/>
      <c r="C40" s="210"/>
    </row>
    <row r="41" spans="1:9" s="28" customFormat="1" x14ac:dyDescent="0.25">
      <c r="A41" s="1"/>
      <c r="B41" s="29" t="s">
        <v>28</v>
      </c>
      <c r="C41" s="216" t="s">
        <v>27</v>
      </c>
      <c r="D41" s="195">
        <f>SUM(E41:I41)</f>
        <v>0</v>
      </c>
      <c r="E41" s="162"/>
      <c r="F41" s="162"/>
      <c r="G41" s="162"/>
      <c r="H41" s="162"/>
      <c r="I41" s="162"/>
    </row>
    <row r="42" spans="1:9" s="28" customFormat="1" ht="5.0999999999999996" customHeight="1" x14ac:dyDescent="0.25">
      <c r="A42" s="1"/>
      <c r="B42" s="30"/>
      <c r="C42" s="210"/>
    </row>
    <row r="43" spans="1:9" s="28" customFormat="1" x14ac:dyDescent="0.25">
      <c r="A43" s="1"/>
      <c r="B43" s="31" t="s">
        <v>29</v>
      </c>
      <c r="C43" s="217" t="s">
        <v>30</v>
      </c>
      <c r="D43" s="200">
        <f>ROUND(-D27+D39+D41,4)</f>
        <v>0</v>
      </c>
      <c r="E43" s="200">
        <f>ROUND(-E27+E39+E41,4)</f>
        <v>0</v>
      </c>
      <c r="F43" s="200">
        <f t="shared" ref="F43:I43" si="11">ROUND(-F27+F39+F41,4)</f>
        <v>0</v>
      </c>
      <c r="G43" s="200">
        <f t="shared" si="11"/>
        <v>0</v>
      </c>
      <c r="H43" s="200">
        <f t="shared" si="11"/>
        <v>0</v>
      </c>
      <c r="I43" s="200">
        <f t="shared" si="11"/>
        <v>0</v>
      </c>
    </row>
    <row r="44" spans="1:9" s="28" customFormat="1" x14ac:dyDescent="0.25">
      <c r="A44" s="1"/>
      <c r="B44" s="31" t="s">
        <v>29</v>
      </c>
      <c r="C44" s="218" t="s">
        <v>31</v>
      </c>
      <c r="D44" s="26"/>
      <c r="E44" s="26">
        <f>+E43</f>
        <v>0</v>
      </c>
      <c r="F44" s="26">
        <f>ROUND(+E44+F43,0)</f>
        <v>0</v>
      </c>
      <c r="G44" s="26">
        <f t="shared" ref="G44:I44" si="12">ROUND(+F44+G43,0)</f>
        <v>0</v>
      </c>
      <c r="H44" s="26">
        <f t="shared" si="12"/>
        <v>0</v>
      </c>
      <c r="I44" s="26">
        <f t="shared" si="12"/>
        <v>0</v>
      </c>
    </row>
    <row r="45" spans="1:9" s="28" customFormat="1" x14ac:dyDescent="0.25">
      <c r="A45" s="1"/>
      <c r="B45" s="1"/>
      <c r="C45" s="1"/>
    </row>
  </sheetData>
  <sheetProtection algorithmName="SHA-512" hashValue="i7ERbjsj5dBC9f2aN7U2uAAgdYfiukWw+cR0gu7IFkQ0jgjYEM6TwRNXyz6A+ujQgwP+aaow2IvCf7vcp2Kntg==" saltValue="CI16LuodbQuBUqCydzDozA==" spinCount="100000" sheet="1" objects="1" scenarios="1"/>
  <autoFilter ref="C8:F8" xr:uid="{00000000-0001-0000-0F00-000000000000}"/>
  <mergeCells count="3">
    <mergeCell ref="E5:F5"/>
    <mergeCell ref="B14:B27"/>
    <mergeCell ref="B29:B39"/>
  </mergeCells>
  <pageMargins left="0.70866141732283472" right="0.70866141732283472" top="0.78740157480314965" bottom="0.78740157480314965" header="0.31496062992125984" footer="0.31496062992125984"/>
  <pageSetup paperSize="9" scale="75" orientation="landscape" horizontalDpi="300" r:id="rId1"/>
  <headerFooter>
    <oddFooter xml:space="preserve">&amp;L&amp;D&amp;C&amp;A&amp;RUnterschrift:&amp;U                                       &amp;K00+000f&amp;U&amp;K01+000                                         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0000000}">
          <x14:formula1>
            <xm:f>Listen!$S$3:$S$50</xm:f>
          </x14:formula1>
          <xm:sqref>F8</xm:sqref>
        </x14:dataValidation>
        <x14:dataValidation type="list" allowBlank="1" showInputMessage="1" showErrorMessage="1" xr:uid="{00000000-0002-0000-0F00-000001000000}">
          <x14:formula1>
            <xm:f>'Strat.Ziele_Projektträger_Förd.'!$C$6:$C$15</xm:f>
          </x14:formula1>
          <xm:sqref>H8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5" tint="0.59999389629810485"/>
  </sheetPr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5"/>
  <dimension ref="A1:L46"/>
  <sheetViews>
    <sheetView view="pageBreakPreview" topLeftCell="A6" zoomScale="85" zoomScaleNormal="100" zoomScaleSheetLayoutView="85" workbookViewId="0">
      <selection activeCell="J12" sqref="J12:J46"/>
    </sheetView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19.570312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customWidth="1"/>
    <col min="10" max="10" width="22.5703125" style="1" customWidth="1"/>
    <col min="11" max="11" width="28.140625" style="1" bestFit="1" customWidth="1"/>
    <col min="12" max="12" width="3.5703125" style="1" customWidth="1"/>
    <col min="13" max="16384" width="16.7109375" style="1"/>
  </cols>
  <sheetData>
    <row r="1" spans="1:12" hidden="1" x14ac:dyDescent="0.25">
      <c r="A1" s="19" t="str">
        <f ca="1">MID(CELL("filename",A1),FIND("]",CELL("filename",A1))+1,256)</f>
        <v>Projekt1</v>
      </c>
      <c r="B1" s="19"/>
      <c r="C1" s="20"/>
      <c r="D1" s="1" t="str">
        <f ca="1">MID(CELL("Dateiname",A2),FIND("]",CELL("Dateiname",A2))+1,31)</f>
        <v>Projekt1</v>
      </c>
      <c r="G1" s="21"/>
    </row>
    <row r="3" spans="1:12" outlineLevel="1" x14ac:dyDescent="0.25">
      <c r="C3" s="1" t="s">
        <v>324</v>
      </c>
      <c r="D3" s="1" t="str">
        <f>+LEFT(D9,2)</f>
        <v>RM</v>
      </c>
      <c r="F3" s="327">
        <f>+F9</f>
        <v>45626</v>
      </c>
    </row>
    <row r="4" spans="1:12" ht="15.75" x14ac:dyDescent="0.25">
      <c r="C4" s="22" t="str">
        <f>+CONCATENATE(C9," (nicht EU-kofinanziert)")</f>
        <v>Projekt 1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7" t="s">
        <v>341</v>
      </c>
      <c r="F6" s="378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60</v>
      </c>
      <c r="D9" s="124" t="s">
        <v>163</v>
      </c>
      <c r="E9" s="125">
        <v>44927</v>
      </c>
      <c r="F9" s="125">
        <v>45626</v>
      </c>
      <c r="G9" s="124" t="s">
        <v>24</v>
      </c>
      <c r="H9" s="124" t="s">
        <v>8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  <c r="K11" s="139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2024</v>
      </c>
      <c r="G12" s="192">
        <f>+F12</f>
        <v>2024</v>
      </c>
      <c r="H12" s="192">
        <f>+G12</f>
        <v>2024</v>
      </c>
      <c r="I12" s="192">
        <f>+H12</f>
        <v>2024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2024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6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6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6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6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6"/>
      <c r="C19" s="246" t="s">
        <v>196</v>
      </c>
      <c r="D19" s="200">
        <f>SUM(D15:D18)</f>
        <v>0</v>
      </c>
      <c r="E19" s="200">
        <f>SUM(E15:E18)</f>
        <v>0</v>
      </c>
      <c r="F19" s="200">
        <f t="shared" ref="F19:I19" si="1">SUM(F15:F18)</f>
        <v>0</v>
      </c>
      <c r="G19" s="200">
        <f t="shared" si="1"/>
        <v>0</v>
      </c>
      <c r="H19" s="200">
        <f t="shared" si="1"/>
        <v>0</v>
      </c>
      <c r="I19" s="200">
        <f t="shared" si="1"/>
        <v>0</v>
      </c>
      <c r="J19" s="333">
        <f>+SUM(J15:J18)</f>
        <v>0</v>
      </c>
    </row>
    <row r="20" spans="1:11" s="26" customFormat="1" x14ac:dyDescent="0.25">
      <c r="A20" s="1"/>
      <c r="B20" s="426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6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6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6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6"/>
      <c r="C24" s="313" t="s">
        <v>201</v>
      </c>
      <c r="D24" s="314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6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H25" si="3">+G23+G24</f>
        <v>0</v>
      </c>
      <c r="H25" s="200">
        <f t="shared" si="3"/>
        <v>0</v>
      </c>
      <c r="I25" s="200">
        <f>+I23+I24</f>
        <v>0</v>
      </c>
      <c r="J25" s="333">
        <f>+J23+J24</f>
        <v>0</v>
      </c>
    </row>
    <row r="26" spans="1:11" s="26" customFormat="1" x14ac:dyDescent="0.25">
      <c r="A26" s="1"/>
      <c r="B26" s="426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6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6"/>
      <c r="C28" s="246" t="s">
        <v>204</v>
      </c>
      <c r="D28" s="200">
        <f>SUM(D26:D27)</f>
        <v>0</v>
      </c>
      <c r="E28" s="200">
        <f>SUM(E26:E27)</f>
        <v>0</v>
      </c>
      <c r="F28" s="200">
        <f t="shared" ref="F28:H28" si="5">SUM(F26:F27)</f>
        <v>0</v>
      </c>
      <c r="G28" s="200">
        <f t="shared" si="5"/>
        <v>0</v>
      </c>
      <c r="H28" s="200">
        <f t="shared" si="5"/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6"/>
      <c r="C29" s="248" t="s">
        <v>3</v>
      </c>
      <c r="D29" s="209">
        <f>+D19+D25+D28</f>
        <v>0</v>
      </c>
      <c r="E29" s="209">
        <f>+E19+E25+E28</f>
        <v>0</v>
      </c>
      <c r="F29" s="209">
        <f t="shared" ref="F29:H29" si="6">+F19+F25+F28</f>
        <v>0</v>
      </c>
      <c r="G29" s="209">
        <f t="shared" si="6"/>
        <v>0</v>
      </c>
      <c r="H29" s="209">
        <f t="shared" si="6"/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7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7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7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7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7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H38" si="10">SUM(F34:F37)</f>
        <v>0</v>
      </c>
      <c r="G38" s="200">
        <f t="shared" si="10"/>
        <v>0</v>
      </c>
      <c r="H38" s="200">
        <f t="shared" si="10"/>
        <v>0</v>
      </c>
      <c r="I38" s="200">
        <f>SUM(I34:I37)</f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7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7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7"/>
      <c r="C41" s="254" t="s">
        <v>208</v>
      </c>
      <c r="D41" s="209">
        <f>+D33+D38+D39+D40</f>
        <v>0</v>
      </c>
      <c r="E41" s="209">
        <f t="shared" ref="E41:I41" si="12">+E33+E38+E39+E40</f>
        <v>0</v>
      </c>
      <c r="F41" s="209">
        <f t="shared" si="12"/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 t="shared" ref="F45:K45" si="14">ROUND(-F29+F41+F43,4)</f>
        <v>0</v>
      </c>
      <c r="G45" s="200">
        <f t="shared" si="14"/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 t="shared" si="14"/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E46" s="165"/>
      <c r="F46" s="168">
        <f>+F45</f>
        <v>0</v>
      </c>
      <c r="G46" s="168">
        <f>ROUND(F46+G45,0)</f>
        <v>0</v>
      </c>
      <c r="H46" s="168">
        <f t="shared" ref="H46" si="15">ROUND(G46+H45,0)</f>
        <v>0</v>
      </c>
      <c r="I46" s="168">
        <f>ROUND(H46+I45,0)</f>
        <v>0</v>
      </c>
      <c r="J46" s="334">
        <f>ROUND(I46+J45,0)</f>
        <v>0</v>
      </c>
      <c r="K46" s="168">
        <f>ROUND(J46+K45,0)</f>
        <v>0</v>
      </c>
    </row>
  </sheetData>
  <sheetProtection algorithmName="SHA-512" hashValue="HLa4YV8DCxaTWdswJI9HKJJZJi3ml35zIY5VZPpFaZabs1kGFsbQ8XOMOWjwidkBYxlyBNBbbp96Oy4eycW3Dg==" saltValue="hxOzLowqTacrfb+yQQReMQ==" spinCount="100000" sheet="1" objects="1" scenarios="1"/>
  <mergeCells count="3">
    <mergeCell ref="E6:F6"/>
    <mergeCell ref="B15:B29"/>
    <mergeCell ref="B31:B41"/>
  </mergeCells>
  <conditionalFormatting sqref="J12">
    <cfRule type="notContainsBlanks" dxfId="929" priority="1">
      <formula>LEN(TRIM(J12))&gt;0</formula>
    </cfRule>
  </conditionalFormatting>
  <conditionalFormatting sqref="J13">
    <cfRule type="containsText" dxfId="928" priority="19" operator="containsText" text="Q1 - Q4">
      <formula>NOT(ISERROR(SEARCH("Q1 - Q4",J13)))</formula>
    </cfRule>
  </conditionalFormatting>
  <conditionalFormatting sqref="J15:J18 J20:J22 J24 J26:J27 J31:J32 J34:J37 J39:J40 J43">
    <cfRule type="expression" dxfId="927" priority="15">
      <formula>$F$3&gt;45657</formula>
    </cfRule>
  </conditionalFormatting>
  <conditionalFormatting sqref="J19">
    <cfRule type="cellIs" dxfId="926" priority="14" operator="greaterThan">
      <formula>0</formula>
    </cfRule>
  </conditionalFormatting>
  <conditionalFormatting sqref="J23">
    <cfRule type="cellIs" dxfId="925" priority="11" operator="greaterThan">
      <formula>0</formula>
    </cfRule>
  </conditionalFormatting>
  <conditionalFormatting sqref="J25">
    <cfRule type="cellIs" dxfId="924" priority="13" operator="greaterThan">
      <formula>0</formula>
    </cfRule>
  </conditionalFormatting>
  <conditionalFormatting sqref="J28:J29">
    <cfRule type="cellIs" dxfId="923" priority="12" operator="greaterThan">
      <formula>0</formula>
    </cfRule>
  </conditionalFormatting>
  <conditionalFormatting sqref="J33">
    <cfRule type="cellIs" dxfId="922" priority="10" operator="greaterThan">
      <formula>0</formula>
    </cfRule>
  </conditionalFormatting>
  <conditionalFormatting sqref="J38">
    <cfRule type="cellIs" dxfId="921" priority="9" operator="greaterThan">
      <formula>0</formula>
    </cfRule>
  </conditionalFormatting>
  <conditionalFormatting sqref="J41">
    <cfRule type="cellIs" dxfId="920" priority="8" operator="greaterThan">
      <formula>0</formula>
    </cfRule>
  </conditionalFormatting>
  <conditionalFormatting sqref="J45">
    <cfRule type="expression" dxfId="919" priority="7">
      <formula>"Wenn$J$12&gt;$F$3"</formula>
    </cfRule>
  </conditionalFormatting>
  <conditionalFormatting sqref="J46">
    <cfRule type="expression" dxfId="918" priority="2">
      <formula>$F$3&gt;45291</formula>
    </cfRule>
  </conditionalFormatting>
  <dataValidations count="3">
    <dataValidation type="decimal" allowBlank="1" showInputMessage="1" showErrorMessage="1" error="Bitte nur positive Werte einfügen!" sqref="K22:L27 G22:I27 J23" xr:uid="{00000000-0002-0000-1100-000000000000}">
      <formula1>0</formula1>
      <formula2>9999999999999</formula2>
    </dataValidation>
    <dataValidation type="decimal" allowBlank="1" showInputMessage="1" showErrorMessage="1" error="Bitte nur positive Werte einfügen!" sqref="F47 K29:L45 G29:I45" xr:uid="{00000000-0002-0000-1100-000001000000}">
      <formula1>0</formula1>
      <formula2>999999999999</formula2>
    </dataValidation>
    <dataValidation type="decimal" allowBlank="1" showInputMessage="1" showErrorMessage="1" error="Bitte nur positive Werte einfügen!" sqref="G47:L47" xr:uid="{00000000-0002-0000-1100-000002000000}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1100-000003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1100-000004000000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00000000-0002-0000-1100-000005000000}">
          <x14:formula1>
            <xm:f>Listen!$S$3:$S$50</xm:f>
          </x14:formula1>
          <xm:sqref>F9</xm:sqref>
        </x14:dataValidation>
        <x14:dataValidation type="list" allowBlank="1" showInputMessage="1" showErrorMessage="1" xr:uid="{00000000-0002-0000-1100-000006000000}">
          <x14:formula1>
            <xm:f>'Strat.Ziele_Projektträger_Förd.'!$C$20:$C$29</xm:f>
          </x14:formula1>
          <xm:sqref>I9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6"/>
  <dimension ref="A1:L46"/>
  <sheetViews>
    <sheetView view="pageBreakPreview" topLeftCell="A6" zoomScale="85" zoomScaleNormal="100" zoomScaleSheetLayoutView="85" workbookViewId="0">
      <selection activeCell="J12" sqref="J12:J46"/>
    </sheetView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20.140625" style="1" customWidth="1"/>
    <col min="11" max="11" width="27.85546875" style="1" customWidth="1"/>
    <col min="12" max="12" width="3.5703125" style="1" customWidth="1"/>
    <col min="13" max="16384" width="16.7109375" style="1"/>
  </cols>
  <sheetData>
    <row r="1" spans="1:12" hidden="1" x14ac:dyDescent="0.25">
      <c r="A1" s="19" t="str">
        <f ca="1">MID(CELL("filename",A1),FIND("]",CELL("filename",A1))+1,256)</f>
        <v>Projekt2</v>
      </c>
      <c r="B1" s="19"/>
      <c r="C1" s="20"/>
      <c r="D1" s="1" t="str">
        <f ca="1">MID(CELL("Dateiname",A2),FIND("]",CELL("Dateiname",A2))+1,31)</f>
        <v>Projekt2</v>
      </c>
      <c r="G1" s="21"/>
    </row>
    <row r="3" spans="1:12" hidden="1" outlineLevel="1" x14ac:dyDescent="0.25">
      <c r="C3" s="1" t="s">
        <v>324</v>
      </c>
      <c r="D3" s="1" t="str">
        <f>+LEFT(D9,2)</f>
        <v>Re</v>
      </c>
      <c r="F3" s="327">
        <f>+F9</f>
        <v>45412</v>
      </c>
    </row>
    <row r="4" spans="1:12" ht="15.75" collapsed="1" x14ac:dyDescent="0.25">
      <c r="C4" s="22" t="str">
        <f>+CONCATENATE(C9," (nicht EU-kofinanziert)")</f>
        <v>Projekt 2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7" t="s">
        <v>341</v>
      </c>
      <c r="F6" s="378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61</v>
      </c>
      <c r="D9" s="124" t="s">
        <v>0</v>
      </c>
      <c r="E9" s="125">
        <v>43831</v>
      </c>
      <c r="F9" s="125">
        <v>45412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  <c r="K11" s="139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2024</v>
      </c>
      <c r="G12" s="192">
        <f>+F12</f>
        <v>2024</v>
      </c>
      <c r="H12" s="192">
        <f>+G12</f>
        <v>2024</v>
      </c>
      <c r="I12" s="192">
        <f>+H12</f>
        <v>2024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2024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6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6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6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6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6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6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6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6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6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6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6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6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6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6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7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7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7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7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7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7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7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7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H45" si="14">ROUND(-G29+G41+G43,4)</f>
        <v>0</v>
      </c>
      <c r="H45" s="200">
        <f t="shared" si="14"/>
        <v>0</v>
      </c>
      <c r="I45" s="200">
        <f>ROUND(-I29+I41+I43,4)</f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</sheetData>
  <sheetProtection algorithmName="SHA-512" hashValue="0z/TtDC5PAfOGCy5z7WJuWDaMd2gG9ecX4/4P7cYF7BtILWqhed13kHm6bY5dqzspV3u95vJq8AZFtEiJYOedg==" saltValue="pFz9EWCfvnxrKlP9OH1joQ==" spinCount="100000" sheet="1" objects="1" scenarios="1"/>
  <mergeCells count="3">
    <mergeCell ref="E6:F6"/>
    <mergeCell ref="B15:B29"/>
    <mergeCell ref="B31:B41"/>
  </mergeCells>
  <conditionalFormatting sqref="J12">
    <cfRule type="notContainsBlanks" dxfId="917" priority="1">
      <formula>LEN(TRIM(J12))&gt;0</formula>
    </cfRule>
  </conditionalFormatting>
  <conditionalFormatting sqref="J13">
    <cfRule type="containsText" dxfId="916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915" priority="11">
      <formula>$F$3&gt;45657</formula>
    </cfRule>
  </conditionalFormatting>
  <conditionalFormatting sqref="J19">
    <cfRule type="cellIs" dxfId="914" priority="10" operator="greaterThan">
      <formula>0</formula>
    </cfRule>
  </conditionalFormatting>
  <conditionalFormatting sqref="J23">
    <cfRule type="cellIs" dxfId="913" priority="7" operator="greaterThan">
      <formula>0</formula>
    </cfRule>
  </conditionalFormatting>
  <conditionalFormatting sqref="J25">
    <cfRule type="cellIs" dxfId="912" priority="9" operator="greaterThan">
      <formula>0</formula>
    </cfRule>
  </conditionalFormatting>
  <conditionalFormatting sqref="J28:J29">
    <cfRule type="cellIs" dxfId="911" priority="8" operator="greaterThan">
      <formula>0</formula>
    </cfRule>
  </conditionalFormatting>
  <conditionalFormatting sqref="J33">
    <cfRule type="cellIs" dxfId="910" priority="6" operator="greaterThan">
      <formula>0</formula>
    </cfRule>
  </conditionalFormatting>
  <conditionalFormatting sqref="J38">
    <cfRule type="cellIs" dxfId="909" priority="5" operator="greaterThan">
      <formula>0</formula>
    </cfRule>
  </conditionalFormatting>
  <conditionalFormatting sqref="J41">
    <cfRule type="cellIs" dxfId="908" priority="4" operator="greaterThan">
      <formula>0</formula>
    </cfRule>
  </conditionalFormatting>
  <conditionalFormatting sqref="J45">
    <cfRule type="expression" dxfId="907" priority="3">
      <formula>"Wenn$J$12&gt;$F$3"</formula>
    </cfRule>
  </conditionalFormatting>
  <conditionalFormatting sqref="J46">
    <cfRule type="expression" dxfId="906" priority="2">
      <formula>$F$3&gt;45291</formula>
    </cfRule>
  </conditionalFormatting>
  <dataValidations count="3">
    <dataValidation type="decimal" allowBlank="1" showInputMessage="1" showErrorMessage="1" error="Bitte nur positive Werte einfügen!" sqref="G47:L47" xr:uid="{00000000-0002-0000-1200-000000000000}">
      <formula1>0</formula1>
      <formula2>999999999999999000</formula2>
    </dataValidation>
    <dataValidation type="decimal" allowBlank="1" showInputMessage="1" showErrorMessage="1" error="Bitte nur positive Werte einfügen!" sqref="F47 K29:L45 G29:I45" xr:uid="{00000000-0002-0000-1200-000001000000}">
      <formula1>0</formula1>
      <formula2>999999999999</formula2>
    </dataValidation>
    <dataValidation type="decimal" allowBlank="1" showInputMessage="1" showErrorMessage="1" error="Bitte nur positive Werte einfügen!" sqref="K22:L27 G22:I27 J23" xr:uid="{00000000-0002-0000-1200-000002000000}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1200-000003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1200-000004000000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00000000-0002-0000-1200-000005000000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00000000-0002-0000-1200-000006000000}">
          <x14:formula1>
            <xm:f>Listen!$S$3:$S$50</xm:f>
          </x14:formula1>
          <xm:sqref>F9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rgb="FF003E6B"/>
  </sheetPr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9"/>
  <dimension ref="A1:L48"/>
  <sheetViews>
    <sheetView view="pageBreakPreview" topLeftCell="A5" zoomScale="60" zoomScaleNormal="100" workbookViewId="0">
      <selection activeCell="J12" sqref="J12:J46"/>
    </sheetView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8.85546875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9" t="str">
        <f ca="1">MID(CELL("filename",A1),FIND("]",CELL("filename",A1))+1,256)</f>
        <v>Projekt3</v>
      </c>
      <c r="B1" s="19"/>
      <c r="C1" s="20"/>
      <c r="D1" s="1" t="str">
        <f ca="1">MID(CELL("Dateiname",A2),FIND("]",CELL("Dateiname",A2))+1,31)</f>
        <v>Projekt3</v>
      </c>
      <c r="G1" s="21"/>
    </row>
    <row r="3" spans="1:12" hidden="1" outlineLevel="1" x14ac:dyDescent="0.25">
      <c r="C3" s="1" t="s">
        <v>324</v>
      </c>
      <c r="D3" s="1" t="str">
        <f>+LEFT(D9,2)</f>
        <v>RM</v>
      </c>
      <c r="F3" s="327">
        <f>+F9</f>
        <v>44651</v>
      </c>
    </row>
    <row r="4" spans="1:12" ht="15.75" collapsed="1" x14ac:dyDescent="0.25">
      <c r="C4" s="22" t="str">
        <f>+CONCATENATE(C9," (nicht EU-kofinanziert)")</f>
        <v>Projekt 3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7" t="s">
        <v>341</v>
      </c>
      <c r="F6" s="378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106</v>
      </c>
      <c r="D9" s="124" t="s">
        <v>163</v>
      </c>
      <c r="E9" s="125">
        <v>43831</v>
      </c>
      <c r="F9" s="125">
        <v>44651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2024</v>
      </c>
      <c r="G12" s="192">
        <f>+F12</f>
        <v>2024</v>
      </c>
      <c r="H12" s="192">
        <f>+G12</f>
        <v>2024</v>
      </c>
      <c r="I12" s="192">
        <f>+H12</f>
        <v>2024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2024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6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6"/>
      <c r="C16" s="196" t="s">
        <v>195</v>
      </c>
      <c r="D16" s="245">
        <f>SUM(F16:J16)</f>
        <v>0</v>
      </c>
      <c r="E16" s="245">
        <f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6"/>
      <c r="C17" s="196" t="s">
        <v>195</v>
      </c>
      <c r="D17" s="245">
        <f>SUM(F17:J17)</f>
        <v>0</v>
      </c>
      <c r="E17" s="245">
        <f>+SUM(F17:I17)</f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6"/>
      <c r="C18" s="196" t="s">
        <v>195</v>
      </c>
      <c r="D18" s="245">
        <f>SUM(F18:J18)</f>
        <v>0</v>
      </c>
      <c r="E18" s="245">
        <f>+SUM(F18:I18)</f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6"/>
      <c r="C19" s="246" t="s">
        <v>196</v>
      </c>
      <c r="D19" s="200">
        <f t="shared" ref="D19:I19" si="0">SUM(D15:D18)</f>
        <v>0</v>
      </c>
      <c r="E19" s="200">
        <f t="shared" si="0"/>
        <v>0</v>
      </c>
      <c r="F19" s="200">
        <f t="shared" si="0"/>
        <v>0</v>
      </c>
      <c r="G19" s="200">
        <f t="shared" si="0"/>
        <v>0</v>
      </c>
      <c r="H19" s="200">
        <f t="shared" si="0"/>
        <v>0</v>
      </c>
      <c r="I19" s="200">
        <f t="shared" si="0"/>
        <v>0</v>
      </c>
      <c r="J19" s="333">
        <f>+SUM(J15:J18)</f>
        <v>0</v>
      </c>
    </row>
    <row r="20" spans="1:11" s="26" customFormat="1" x14ac:dyDescent="0.25">
      <c r="A20" s="1"/>
      <c r="B20" s="426"/>
      <c r="C20" s="239" t="s">
        <v>197</v>
      </c>
      <c r="D20" s="245">
        <f>SUM(F20:J20)</f>
        <v>0</v>
      </c>
      <c r="E20" s="245">
        <f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6"/>
      <c r="C21" s="240" t="s">
        <v>198</v>
      </c>
      <c r="D21" s="245">
        <f>SUM(F21:J21)</f>
        <v>0</v>
      </c>
      <c r="E21" s="245">
        <f>+SUM(F21:I21)</f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6"/>
      <c r="C22" s="240" t="s">
        <v>199</v>
      </c>
      <c r="D22" s="245">
        <f>SUM(F22:J22)</f>
        <v>0</v>
      </c>
      <c r="E22" s="245">
        <f>+SUM(F22:I22)</f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6"/>
      <c r="C23" s="247" t="s">
        <v>200</v>
      </c>
      <c r="D23" s="245">
        <f>SUM(F23:J23)</f>
        <v>0</v>
      </c>
      <c r="E23" s="245">
        <f>+SUM(F23:I23)</f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6"/>
      <c r="C24" s="313" t="s">
        <v>201</v>
      </c>
      <c r="D24" s="245">
        <f>SUM(F24:J24)</f>
        <v>0</v>
      </c>
      <c r="E24" s="245">
        <f>+SUM(F24:I24)</f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6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1">+G23+G24</f>
        <v>0</v>
      </c>
      <c r="H25" s="200">
        <f t="shared" si="1"/>
        <v>0</v>
      </c>
      <c r="I25" s="200">
        <f t="shared" si="1"/>
        <v>0</v>
      </c>
      <c r="J25" s="333">
        <f>+J23+J24</f>
        <v>0</v>
      </c>
    </row>
    <row r="26" spans="1:11" s="26" customFormat="1" x14ac:dyDescent="0.25">
      <c r="A26" s="1"/>
      <c r="B26" s="426"/>
      <c r="C26" s="237" t="s">
        <v>202</v>
      </c>
      <c r="D26" s="245">
        <f>SUM(F26:J26)</f>
        <v>0</v>
      </c>
      <c r="E26" s="245">
        <f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6"/>
      <c r="C27" s="237" t="s">
        <v>203</v>
      </c>
      <c r="D27" s="245">
        <f>SUM(F27:J27)</f>
        <v>0</v>
      </c>
      <c r="E27" s="245">
        <f>+SUM(F27:I27)</f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6"/>
      <c r="C28" s="246" t="s">
        <v>204</v>
      </c>
      <c r="D28" s="200">
        <f t="shared" ref="D28" si="2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6"/>
      <c r="C29" s="248" t="s">
        <v>3</v>
      </c>
      <c r="D29" s="209">
        <f t="shared" ref="D29" si="3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7" t="s">
        <v>205</v>
      </c>
      <c r="C31" s="249" t="s">
        <v>146</v>
      </c>
      <c r="D31" s="195">
        <f>SUM(F31:K31)</f>
        <v>0</v>
      </c>
      <c r="E31" s="245">
        <f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7"/>
      <c r="C32" s="249" t="s">
        <v>147</v>
      </c>
      <c r="D32" s="195">
        <f>SUM(F32:K32)</f>
        <v>0</v>
      </c>
      <c r="E32" s="245">
        <f>+SUM(F32:I32)</f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7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4">SUM(F31:F32)</f>
        <v>0</v>
      </c>
      <c r="G33" s="200">
        <f t="shared" si="4"/>
        <v>0</v>
      </c>
      <c r="H33" s="200">
        <f t="shared" si="4"/>
        <v>0</v>
      </c>
      <c r="I33" s="200">
        <f t="shared" si="4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7"/>
      <c r="C34" s="251" t="s">
        <v>207</v>
      </c>
      <c r="D34" s="195">
        <f>SUM(F34:K34)</f>
        <v>0</v>
      </c>
      <c r="E34" s="245">
        <f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7"/>
      <c r="C35" s="251"/>
      <c r="D35" s="195">
        <f>SUM(F35:K35)</f>
        <v>0</v>
      </c>
      <c r="E35" s="245">
        <f>+SUM(F35:I35)</f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7"/>
      <c r="C36" s="251"/>
      <c r="D36" s="195">
        <f>SUM(F36:K36)</f>
        <v>0</v>
      </c>
      <c r="E36" s="245">
        <f>+SUM(F36:I36)</f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7"/>
      <c r="C37" s="251"/>
      <c r="D37" s="195">
        <f>SUM(F37:K37)</f>
        <v>0</v>
      </c>
      <c r="E37" s="245">
        <f>+SUM(F37:I37)</f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7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5">SUM(F34:F37)</f>
        <v>0</v>
      </c>
      <c r="G38" s="200">
        <f t="shared" si="5"/>
        <v>0</v>
      </c>
      <c r="H38" s="200">
        <f t="shared" si="5"/>
        <v>0</v>
      </c>
      <c r="I38" s="200">
        <f t="shared" si="5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7"/>
      <c r="C39" s="252" t="s">
        <v>175</v>
      </c>
      <c r="D39" s="195">
        <f>SUM(F39:K39)</f>
        <v>0</v>
      </c>
      <c r="E39" s="245">
        <f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7"/>
      <c r="C40" s="253" t="s">
        <v>25</v>
      </c>
      <c r="D40" s="195">
        <f>SUM(F40:K40)</f>
        <v>0</v>
      </c>
      <c r="E40" s="245">
        <f>+SUM(F40:I40)</f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7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6">+F33+F38+F39+F40</f>
        <v>0</v>
      </c>
      <c r="G41" s="209">
        <f t="shared" si="6"/>
        <v>0</v>
      </c>
      <c r="H41" s="209">
        <f t="shared" si="6"/>
        <v>0</v>
      </c>
      <c r="I41" s="209">
        <f t="shared" si="6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>ROUND(-E29+E41+E43,4)</f>
        <v>0</v>
      </c>
      <c r="F45" s="200">
        <f>ROUND(-F29+F41+F43,4)</f>
        <v>0</v>
      </c>
      <c r="G45" s="200">
        <f t="shared" ref="G45:I45" si="7">ROUND(-G29+G41+G43,4)</f>
        <v>0</v>
      </c>
      <c r="H45" s="200">
        <f t="shared" si="7"/>
        <v>0</v>
      </c>
      <c r="I45" s="200">
        <f t="shared" si="7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8">ROUND(G46+H45,0)</f>
        <v>0</v>
      </c>
      <c r="I46" s="168">
        <f t="shared" si="8"/>
        <v>0</v>
      </c>
      <c r="J46" s="334">
        <f>ROUND(I46+J45,0)</f>
        <v>0</v>
      </c>
      <c r="K46" s="168">
        <f>ROUND(I46+K45,0)</f>
        <v>0</v>
      </c>
    </row>
    <row r="47" spans="1:11" x14ac:dyDescent="0.25">
      <c r="K47" s="25"/>
    </row>
    <row r="48" spans="1:11" x14ac:dyDescent="0.25">
      <c r="K48" s="25"/>
    </row>
  </sheetData>
  <sheetProtection algorithmName="SHA-512" hashValue="hrhU9VN0IDkdYablPvqIadsxo1F33ZEZYb66/z3vBZEIHWjhUvoq93msvq7JX/EyRZ46eMBtxpnzzXKWM/yJjQ==" saltValue="pA7yJ1sFTuljHrT/G4AUnQ==" spinCount="100000" sheet="1" objects="1" scenarios="1"/>
  <mergeCells count="3">
    <mergeCell ref="E6:F6"/>
    <mergeCell ref="B15:B29"/>
    <mergeCell ref="B31:B41"/>
  </mergeCells>
  <conditionalFormatting sqref="J12">
    <cfRule type="notContainsBlanks" dxfId="905" priority="1">
      <formula>LEN(TRIM(J12))&gt;0</formula>
    </cfRule>
  </conditionalFormatting>
  <conditionalFormatting sqref="J13">
    <cfRule type="containsText" dxfId="904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903" priority="11">
      <formula>$F$3&gt;45657</formula>
    </cfRule>
  </conditionalFormatting>
  <conditionalFormatting sqref="J19">
    <cfRule type="cellIs" dxfId="902" priority="10" operator="greaterThan">
      <formula>0</formula>
    </cfRule>
  </conditionalFormatting>
  <conditionalFormatting sqref="J23">
    <cfRule type="cellIs" dxfId="901" priority="7" operator="greaterThan">
      <formula>0</formula>
    </cfRule>
  </conditionalFormatting>
  <conditionalFormatting sqref="J25">
    <cfRule type="cellIs" dxfId="900" priority="9" operator="greaterThan">
      <formula>0</formula>
    </cfRule>
  </conditionalFormatting>
  <conditionalFormatting sqref="J28:J29">
    <cfRule type="cellIs" dxfId="899" priority="8" operator="greaterThan">
      <formula>0</formula>
    </cfRule>
  </conditionalFormatting>
  <conditionalFormatting sqref="J33">
    <cfRule type="cellIs" dxfId="898" priority="6" operator="greaterThan">
      <formula>0</formula>
    </cfRule>
  </conditionalFormatting>
  <conditionalFormatting sqref="J38">
    <cfRule type="cellIs" dxfId="897" priority="5" operator="greaterThan">
      <formula>0</formula>
    </cfRule>
  </conditionalFormatting>
  <conditionalFormatting sqref="J41">
    <cfRule type="cellIs" dxfId="896" priority="4" operator="greaterThan">
      <formula>0</formula>
    </cfRule>
  </conditionalFormatting>
  <conditionalFormatting sqref="J45">
    <cfRule type="expression" dxfId="895" priority="3">
      <formula>"Wenn$J$12&gt;$F$3"</formula>
    </cfRule>
  </conditionalFormatting>
  <conditionalFormatting sqref="J46">
    <cfRule type="expression" dxfId="894" priority="2">
      <formula>$F$3&gt;45291</formula>
    </cfRule>
  </conditionalFormatting>
  <dataValidations count="3">
    <dataValidation type="decimal" allowBlank="1" showInputMessage="1" showErrorMessage="1" error="Bitte nur positive Werte einfügen!" sqref="K22:L27 G22:I27 J23" xr:uid="{00000000-0002-0000-1300-000000000000}">
      <formula1>0</formula1>
      <formula2>9999999999999</formula2>
    </dataValidation>
    <dataValidation type="decimal" allowBlank="1" showInputMessage="1" showErrorMessage="1" error="Bitte nur positive Werte einfügen!" sqref="F47 K29:L45 G29:I45" xr:uid="{00000000-0002-0000-1300-000001000000}">
      <formula1>0</formula1>
      <formula2>999999999999</formula2>
    </dataValidation>
    <dataValidation type="decimal" allowBlank="1" showInputMessage="1" showErrorMessage="1" error="Bitte nur positive Werte einfügen!" sqref="G47:J47 L47" xr:uid="{00000000-0002-0000-1300-000002000000}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1300-000003000000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00000000-0002-0000-1300-000004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1300-000005000000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00000000-0002-0000-1300-000006000000}">
          <x14:formula1>
            <xm:f>Listen!$S$3:$S$50</xm:f>
          </x14:formula1>
          <xm:sqref>F9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20"/>
  <dimension ref="A1:L48"/>
  <sheetViews>
    <sheetView view="pageBreakPreview" topLeftCell="A2" zoomScale="60" zoomScaleNormal="100" workbookViewId="0">
      <selection activeCell="J12" sqref="J12:J46"/>
    </sheetView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7.85546875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9" t="str">
        <f ca="1">MID(CELL("filename",A1),FIND("]",CELL("filename",A1))+1,256)</f>
        <v>Projekt4</v>
      </c>
      <c r="B1" s="19"/>
      <c r="C1" s="20"/>
      <c r="D1" s="1" t="str">
        <f ca="1">MID(CELL("Dateiname",A2),FIND("]",CELL("Dateiname",A2))+1,31)</f>
        <v>Projekt4</v>
      </c>
      <c r="G1" s="21"/>
    </row>
    <row r="3" spans="1:12" hidden="1" outlineLevel="1" x14ac:dyDescent="0.25">
      <c r="C3" s="1" t="s">
        <v>324</v>
      </c>
      <c r="D3" s="1" t="str">
        <f>+LEFT(D9,2)</f>
        <v>RM</v>
      </c>
      <c r="F3" s="327">
        <f>+F9</f>
        <v>44377</v>
      </c>
    </row>
    <row r="4" spans="1:12" ht="15.75" collapsed="1" x14ac:dyDescent="0.25">
      <c r="C4" s="22" t="str">
        <f>+CONCATENATE(C9," (nicht EU-kofinanziert)")</f>
        <v>Projekt 4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7" t="s">
        <v>341</v>
      </c>
      <c r="F6" s="378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107</v>
      </c>
      <c r="D9" s="124" t="s">
        <v>163</v>
      </c>
      <c r="E9" s="125">
        <v>43831</v>
      </c>
      <c r="F9" s="125">
        <v>44377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2024</v>
      </c>
      <c r="G12" s="192">
        <f>+F12</f>
        <v>2024</v>
      </c>
      <c r="H12" s="192">
        <f>+G12</f>
        <v>2024</v>
      </c>
      <c r="I12" s="192">
        <f>+H12</f>
        <v>2024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2024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6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6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6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6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6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6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6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6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6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6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6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6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6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6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7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7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7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7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7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7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7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7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25">
      <c r="K47" s="25"/>
    </row>
    <row r="48" spans="1:11" x14ac:dyDescent="0.25">
      <c r="K48" s="25"/>
    </row>
  </sheetData>
  <sheetProtection algorithmName="SHA-512" hashValue="6ZoJryNgldOJjSZQU55q//mnkORgA4AZzcvTM7W9ZAMw9/Ei0HV+M5rh9KwTcVSyMWmK4aE2EzKem88Nmp/k2A==" saltValue="ESbzDVp/blC3G9mQaxl9Zg==" spinCount="100000" sheet="1" objects="1" scenarios="1"/>
  <protectedRanges>
    <protectedRange password="CD3C" sqref="E9:F9" name="Datum"/>
  </protectedRanges>
  <dataConsolidate/>
  <mergeCells count="3">
    <mergeCell ref="E6:F6"/>
    <mergeCell ref="B15:B29"/>
    <mergeCell ref="B31:B41"/>
  </mergeCells>
  <conditionalFormatting sqref="J12">
    <cfRule type="notContainsBlanks" dxfId="893" priority="1">
      <formula>LEN(TRIM(J12))&gt;0</formula>
    </cfRule>
  </conditionalFormatting>
  <conditionalFormatting sqref="J13">
    <cfRule type="containsText" dxfId="892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891" priority="11">
      <formula>$F$3&gt;45657</formula>
    </cfRule>
  </conditionalFormatting>
  <conditionalFormatting sqref="J19">
    <cfRule type="cellIs" dxfId="890" priority="10" operator="greaterThan">
      <formula>0</formula>
    </cfRule>
  </conditionalFormatting>
  <conditionalFormatting sqref="J23">
    <cfRule type="cellIs" dxfId="889" priority="7" operator="greaterThan">
      <formula>0</formula>
    </cfRule>
  </conditionalFormatting>
  <conditionalFormatting sqref="J25">
    <cfRule type="cellIs" dxfId="888" priority="9" operator="greaterThan">
      <formula>0</formula>
    </cfRule>
  </conditionalFormatting>
  <conditionalFormatting sqref="J28:J29">
    <cfRule type="cellIs" dxfId="887" priority="8" operator="greaterThan">
      <formula>0</formula>
    </cfRule>
  </conditionalFormatting>
  <conditionalFormatting sqref="J33">
    <cfRule type="cellIs" dxfId="886" priority="6" operator="greaterThan">
      <formula>0</formula>
    </cfRule>
  </conditionalFormatting>
  <conditionalFormatting sqref="J38">
    <cfRule type="cellIs" dxfId="885" priority="5" operator="greaterThan">
      <formula>0</formula>
    </cfRule>
  </conditionalFormatting>
  <conditionalFormatting sqref="J41">
    <cfRule type="cellIs" dxfId="884" priority="4" operator="greaterThan">
      <formula>0</formula>
    </cfRule>
  </conditionalFormatting>
  <conditionalFormatting sqref="J45">
    <cfRule type="expression" dxfId="883" priority="3">
      <formula>"Wenn$J$12&gt;$F$3"</formula>
    </cfRule>
  </conditionalFormatting>
  <conditionalFormatting sqref="J46">
    <cfRule type="expression" dxfId="882" priority="2">
      <formula>$F$3&gt;45291</formula>
    </cfRule>
  </conditionalFormatting>
  <dataValidations count="3">
    <dataValidation type="decimal" allowBlank="1" showInputMessage="1" showErrorMessage="1" error="Bitte nur positive Werte einfügen!" sqref="G47:J47 L47" xr:uid="{00000000-0002-0000-1400-000000000000}">
      <formula1>0</formula1>
      <formula2>999999999999999000</formula2>
    </dataValidation>
    <dataValidation type="decimal" allowBlank="1" showInputMessage="1" showErrorMessage="1" error="Bitte nur positive Werte einfügen!" sqref="F47 K29:L45 G29:I45" xr:uid="{00000000-0002-0000-1400-000001000000}">
      <formula1>0</formula1>
      <formula2>999999999999</formula2>
    </dataValidation>
    <dataValidation type="decimal" allowBlank="1" showInputMessage="1" showErrorMessage="1" error="Bitte nur positive Werte einfügen!" sqref="K22:L27 G22:I27 J23" xr:uid="{00000000-0002-0000-1400-000002000000}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1400-000003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1400-000004000000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00000000-0002-0000-1400-000005000000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00000000-0002-0000-1400-000006000000}">
          <x14:formula1>
            <xm:f>Listen!$S$3:$S$50</xm:f>
          </x14:formula1>
          <xm:sqref>F9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21"/>
  <dimension ref="A1:L48"/>
  <sheetViews>
    <sheetView view="pageBreakPreview" topLeftCell="A2" zoomScale="60" zoomScaleNormal="100" workbookViewId="0">
      <selection activeCell="J12" sqref="J12:J46"/>
    </sheetView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8.28515625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9" t="str">
        <f ca="1">MID(CELL("filename",A1),FIND("]",CELL("filename",A1))+1,256)</f>
        <v>Projekt5</v>
      </c>
      <c r="B1" s="19"/>
      <c r="C1" s="20"/>
      <c r="D1" s="1" t="str">
        <f ca="1">MID(CELL("Dateiname",A2),FIND("]",CELL("Dateiname",A2))+1,31)</f>
        <v>Projekt5</v>
      </c>
      <c r="G1" s="21"/>
    </row>
    <row r="3" spans="1:12" hidden="1" outlineLevel="1" x14ac:dyDescent="0.25">
      <c r="C3" s="1" t="s">
        <v>324</v>
      </c>
      <c r="D3" s="1" t="str">
        <f>+LEFT(D9,2)</f>
        <v>RM</v>
      </c>
      <c r="F3" s="327">
        <f>+F9</f>
        <v>44012</v>
      </c>
    </row>
    <row r="4" spans="1:12" ht="15.75" collapsed="1" x14ac:dyDescent="0.25">
      <c r="C4" s="22" t="str">
        <f>+CONCATENATE(C9," (nicht EU-kofinanziert)")</f>
        <v>Projekt 5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7" t="s">
        <v>341</v>
      </c>
      <c r="F6" s="378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108</v>
      </c>
      <c r="D9" s="124" t="s">
        <v>163</v>
      </c>
      <c r="E9" s="125">
        <v>43831</v>
      </c>
      <c r="F9" s="125">
        <v>44012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2024</v>
      </c>
      <c r="G12" s="192">
        <f>+F12</f>
        <v>2024</v>
      </c>
      <c r="H12" s="192">
        <f>+G12</f>
        <v>2024</v>
      </c>
      <c r="I12" s="192">
        <f>+H12</f>
        <v>2024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2024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6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6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6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6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6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6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6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6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6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6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6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6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6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6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7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7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7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7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7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7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7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7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25">
      <c r="K47" s="25"/>
    </row>
    <row r="48" spans="1:11" x14ac:dyDescent="0.25">
      <c r="K48" s="25"/>
    </row>
  </sheetData>
  <sheetProtection algorithmName="SHA-512" hashValue="kTlHUddWql/ynVLwbksYTL0gnK45kOjLixr9P1RkWMWtjizugcevn14RYIQq3QrAaAqWxQ8i5XbXFrNCSfr1HQ==" saltValue="Q6WQbiU2dSh8q4l4TEfjzQ==" spinCount="100000" sheet="1" objects="1" scenarios="1"/>
  <mergeCells count="3">
    <mergeCell ref="E6:F6"/>
    <mergeCell ref="B15:B29"/>
    <mergeCell ref="B31:B41"/>
  </mergeCells>
  <conditionalFormatting sqref="J12">
    <cfRule type="notContainsBlanks" dxfId="881" priority="1">
      <formula>LEN(TRIM(J12))&gt;0</formula>
    </cfRule>
  </conditionalFormatting>
  <conditionalFormatting sqref="J13">
    <cfRule type="containsText" dxfId="880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879" priority="11">
      <formula>$F$3&gt;45657</formula>
    </cfRule>
  </conditionalFormatting>
  <conditionalFormatting sqref="J19">
    <cfRule type="cellIs" dxfId="878" priority="10" operator="greaterThan">
      <formula>0</formula>
    </cfRule>
  </conditionalFormatting>
  <conditionalFormatting sqref="J23">
    <cfRule type="cellIs" dxfId="877" priority="7" operator="greaterThan">
      <formula>0</formula>
    </cfRule>
  </conditionalFormatting>
  <conditionalFormatting sqref="J25">
    <cfRule type="cellIs" dxfId="876" priority="9" operator="greaterThan">
      <formula>0</formula>
    </cfRule>
  </conditionalFormatting>
  <conditionalFormatting sqref="J28:J29">
    <cfRule type="cellIs" dxfId="875" priority="8" operator="greaterThan">
      <formula>0</formula>
    </cfRule>
  </conditionalFormatting>
  <conditionalFormatting sqref="J33">
    <cfRule type="cellIs" dxfId="874" priority="6" operator="greaterThan">
      <formula>0</formula>
    </cfRule>
  </conditionalFormatting>
  <conditionalFormatting sqref="J38">
    <cfRule type="cellIs" dxfId="873" priority="5" operator="greaterThan">
      <formula>0</formula>
    </cfRule>
  </conditionalFormatting>
  <conditionalFormatting sqref="J41">
    <cfRule type="cellIs" dxfId="872" priority="4" operator="greaterThan">
      <formula>0</formula>
    </cfRule>
  </conditionalFormatting>
  <conditionalFormatting sqref="J45">
    <cfRule type="expression" dxfId="871" priority="3">
      <formula>"Wenn$J$12&gt;$F$3"</formula>
    </cfRule>
  </conditionalFormatting>
  <conditionalFormatting sqref="J46">
    <cfRule type="expression" dxfId="870" priority="2">
      <formula>$F$3&gt;45291</formula>
    </cfRule>
  </conditionalFormatting>
  <dataValidations count="3">
    <dataValidation type="decimal" allowBlank="1" showInputMessage="1" showErrorMessage="1" error="Bitte nur positive Werte einfügen!" sqref="K22:L27 G22:I27 J23" xr:uid="{00000000-0002-0000-1500-000000000000}">
      <formula1>0</formula1>
      <formula2>9999999999999</formula2>
    </dataValidation>
    <dataValidation type="decimal" allowBlank="1" showInputMessage="1" showErrorMessage="1" error="Bitte nur positive Werte einfügen!" sqref="F47 K29:L45 G29:I45" xr:uid="{00000000-0002-0000-1500-000001000000}">
      <formula1>0</formula1>
      <formula2>999999999999</formula2>
    </dataValidation>
    <dataValidation type="decimal" allowBlank="1" showInputMessage="1" showErrorMessage="1" error="Bitte nur positive Werte einfügen!" sqref="G47:J47 L47" xr:uid="{00000000-0002-0000-1500-000002000000}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1500-000003000000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00000000-0002-0000-1500-000004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1500-000005000000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00000000-0002-0000-1500-000006000000}">
          <x14:formula1>
            <xm:f>Listen!$S$3:$S$50</xm:f>
          </x14:formula1>
          <xm:sqref>F9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22"/>
  <dimension ref="A1:L48"/>
  <sheetViews>
    <sheetView view="pageBreakPreview" topLeftCell="A2" zoomScale="60" zoomScaleNormal="100" workbookViewId="0">
      <selection activeCell="J12" sqref="J12:J46"/>
    </sheetView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8.42578125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9" t="str">
        <f ca="1">MID(CELL("filename",A1),FIND("]",CELL("filename",A1))+1,256)</f>
        <v>Projekt6</v>
      </c>
      <c r="B1" s="19"/>
      <c r="C1" s="20"/>
      <c r="D1" s="1" t="str">
        <f ca="1">MID(CELL("Dateiname",A2),FIND("]",CELL("Dateiname",A2))+1,31)</f>
        <v>Projekt6</v>
      </c>
      <c r="G1" s="21"/>
    </row>
    <row r="3" spans="1:12" hidden="1" outlineLevel="1" x14ac:dyDescent="0.25">
      <c r="C3" s="1" t="s">
        <v>324</v>
      </c>
      <c r="D3" s="1" t="str">
        <f>+LEFT(D9,2)</f>
        <v>RM</v>
      </c>
      <c r="F3" s="327">
        <f>+F9</f>
        <v>44012</v>
      </c>
    </row>
    <row r="4" spans="1:12" ht="15.75" collapsed="1" x14ac:dyDescent="0.25">
      <c r="C4" s="22" t="str">
        <f>+CONCATENATE(C9," (nicht EU-kofinanziert)")</f>
        <v>Projekt 6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7" t="s">
        <v>341</v>
      </c>
      <c r="F6" s="378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109</v>
      </c>
      <c r="D9" s="124" t="s">
        <v>163</v>
      </c>
      <c r="E9" s="125">
        <v>43831</v>
      </c>
      <c r="F9" s="125">
        <v>44012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2024</v>
      </c>
      <c r="G12" s="192">
        <f>+F12</f>
        <v>2024</v>
      </c>
      <c r="H12" s="192">
        <f>+G12</f>
        <v>2024</v>
      </c>
      <c r="I12" s="192">
        <f>+H12</f>
        <v>2024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2024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6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6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6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6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6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6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6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6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6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6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6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6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6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6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7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7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7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7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7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7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7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7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25">
      <c r="K47" s="25"/>
    </row>
    <row r="48" spans="1:11" x14ac:dyDescent="0.25">
      <c r="K48" s="25"/>
    </row>
  </sheetData>
  <sheetProtection algorithmName="SHA-512" hashValue="uzYrol4fWcmQGG/48qFgCSlM5sR8M0dk7mpgfP937h36aj3cZICicN+F5UVw5+1lur+qT+INdX4pBEuemzPZHw==" saltValue="Yys5yzxN22ww8jzO0QIAvg==" spinCount="100000" sheet="1" objects="1" scenarios="1"/>
  <mergeCells count="3">
    <mergeCell ref="E6:F6"/>
    <mergeCell ref="B15:B29"/>
    <mergeCell ref="B31:B41"/>
  </mergeCells>
  <conditionalFormatting sqref="J12">
    <cfRule type="notContainsBlanks" dxfId="869" priority="1">
      <formula>LEN(TRIM(J12))&gt;0</formula>
    </cfRule>
  </conditionalFormatting>
  <conditionalFormatting sqref="J13">
    <cfRule type="containsText" dxfId="868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867" priority="11">
      <formula>$F$3&gt;45657</formula>
    </cfRule>
  </conditionalFormatting>
  <conditionalFormatting sqref="J19">
    <cfRule type="cellIs" dxfId="866" priority="10" operator="greaterThan">
      <formula>0</formula>
    </cfRule>
  </conditionalFormatting>
  <conditionalFormatting sqref="J23">
    <cfRule type="cellIs" dxfId="865" priority="7" operator="greaterThan">
      <formula>0</formula>
    </cfRule>
  </conditionalFormatting>
  <conditionalFormatting sqref="J25">
    <cfRule type="cellIs" dxfId="864" priority="9" operator="greaterThan">
      <formula>0</formula>
    </cfRule>
  </conditionalFormatting>
  <conditionalFormatting sqref="J28:J29">
    <cfRule type="cellIs" dxfId="863" priority="8" operator="greaterThan">
      <formula>0</formula>
    </cfRule>
  </conditionalFormatting>
  <conditionalFormatting sqref="J33">
    <cfRule type="cellIs" dxfId="862" priority="6" operator="greaterThan">
      <formula>0</formula>
    </cfRule>
  </conditionalFormatting>
  <conditionalFormatting sqref="J38">
    <cfRule type="cellIs" dxfId="861" priority="5" operator="greaterThan">
      <formula>0</formula>
    </cfRule>
  </conditionalFormatting>
  <conditionalFormatting sqref="J41">
    <cfRule type="cellIs" dxfId="860" priority="4" operator="greaterThan">
      <formula>0</formula>
    </cfRule>
  </conditionalFormatting>
  <conditionalFormatting sqref="J45">
    <cfRule type="expression" dxfId="859" priority="3">
      <formula>"Wenn$J$12&gt;$F$3"</formula>
    </cfRule>
  </conditionalFormatting>
  <conditionalFormatting sqref="J46">
    <cfRule type="expression" dxfId="858" priority="2">
      <formula>$F$3&gt;45291</formula>
    </cfRule>
  </conditionalFormatting>
  <dataValidations count="3">
    <dataValidation type="decimal" allowBlank="1" showInputMessage="1" showErrorMessage="1" error="Bitte nur positive Werte einfügen!" sqref="G47:J47 L47" xr:uid="{00000000-0002-0000-1600-000000000000}">
      <formula1>0</formula1>
      <formula2>999999999999999000</formula2>
    </dataValidation>
    <dataValidation type="decimal" allowBlank="1" showInputMessage="1" showErrorMessage="1" error="Bitte nur positive Werte einfügen!" sqref="F47 K29:L45 G29:I45" xr:uid="{00000000-0002-0000-1600-000001000000}">
      <formula1>0</formula1>
      <formula2>999999999999</formula2>
    </dataValidation>
    <dataValidation type="decimal" allowBlank="1" showInputMessage="1" showErrorMessage="1" error="Bitte nur positive Werte einfügen!" sqref="K22:L27 G22:I27 J23" xr:uid="{00000000-0002-0000-1600-000002000000}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1600-000003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1600-000004000000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00000000-0002-0000-1600-000005000000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00000000-0002-0000-1600-000006000000}">
          <x14:formula1>
            <xm:f>Listen!$S$3:$S$50</xm:f>
          </x14:formula1>
          <xm:sqref>F9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23"/>
  <dimension ref="A1:L48"/>
  <sheetViews>
    <sheetView view="pageBreakPreview" topLeftCell="A2" zoomScale="60" zoomScaleNormal="100" workbookViewId="0">
      <selection activeCell="J12" sqref="J12:J46"/>
    </sheetView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8.7109375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9" t="str">
        <f ca="1">MID(CELL("filename",A1),FIND("]",CELL("filename",A1))+1,256)</f>
        <v>Projekt7</v>
      </c>
      <c r="B1" s="19"/>
      <c r="C1" s="20"/>
      <c r="D1" s="1" t="str">
        <f ca="1">MID(CELL("Dateiname",A2),FIND("]",CELL("Dateiname",A2))+1,31)</f>
        <v>Projekt7</v>
      </c>
      <c r="G1" s="21"/>
    </row>
    <row r="3" spans="1:12" hidden="1" outlineLevel="1" x14ac:dyDescent="0.25">
      <c r="C3" s="1" t="s">
        <v>324</v>
      </c>
      <c r="D3" s="1" t="str">
        <f>+LEFT(D9,2)</f>
        <v>RM</v>
      </c>
      <c r="F3" s="327">
        <f>+F9</f>
        <v>44255</v>
      </c>
    </row>
    <row r="4" spans="1:12" ht="15.75" collapsed="1" x14ac:dyDescent="0.25">
      <c r="C4" s="22" t="str">
        <f>+CONCATENATE(C9," (nicht EU-kofinanziert)")</f>
        <v>Projekt 7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7" t="s">
        <v>341</v>
      </c>
      <c r="F6" s="378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110</v>
      </c>
      <c r="D9" s="124" t="s">
        <v>163</v>
      </c>
      <c r="E9" s="125">
        <v>43831</v>
      </c>
      <c r="F9" s="125">
        <v>44255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2024</v>
      </c>
      <c r="G12" s="192">
        <f>+F12</f>
        <v>2024</v>
      </c>
      <c r="H12" s="192">
        <f>+G12</f>
        <v>2024</v>
      </c>
      <c r="I12" s="192">
        <f>+H12</f>
        <v>2024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2024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6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6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6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6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6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6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6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6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6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6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6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6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6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6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7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7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7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7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7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7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7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7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25">
      <c r="K47" s="25"/>
    </row>
    <row r="48" spans="1:11" x14ac:dyDescent="0.25">
      <c r="K48" s="25"/>
    </row>
  </sheetData>
  <sheetProtection algorithmName="SHA-512" hashValue="LVt0hRHAXFVHEo6aMNVpn8nKK/dRY0UQou0eRLrNXylJA6N4h7WDsqH7zUvWkQTPz2scBBEpIv8sXDamhs8aMA==" saltValue="cjlpR4y70ZpAW1Qk0zxpqg==" spinCount="100000" sheet="1" objects="1" scenarios="1"/>
  <mergeCells count="3">
    <mergeCell ref="E6:F6"/>
    <mergeCell ref="B15:B29"/>
    <mergeCell ref="B31:B41"/>
  </mergeCells>
  <conditionalFormatting sqref="J12">
    <cfRule type="notContainsBlanks" dxfId="857" priority="1">
      <formula>LEN(TRIM(J12))&gt;0</formula>
    </cfRule>
  </conditionalFormatting>
  <conditionalFormatting sqref="J13">
    <cfRule type="containsText" dxfId="856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855" priority="11">
      <formula>$F$3&gt;45657</formula>
    </cfRule>
  </conditionalFormatting>
  <conditionalFormatting sqref="J19">
    <cfRule type="cellIs" dxfId="854" priority="10" operator="greaterThan">
      <formula>0</formula>
    </cfRule>
  </conditionalFormatting>
  <conditionalFormatting sqref="J23">
    <cfRule type="cellIs" dxfId="853" priority="7" operator="greaterThan">
      <formula>0</formula>
    </cfRule>
  </conditionalFormatting>
  <conditionalFormatting sqref="J25">
    <cfRule type="cellIs" dxfId="852" priority="9" operator="greaterThan">
      <formula>0</formula>
    </cfRule>
  </conditionalFormatting>
  <conditionalFormatting sqref="J28:J29">
    <cfRule type="cellIs" dxfId="851" priority="8" operator="greaterThan">
      <formula>0</formula>
    </cfRule>
  </conditionalFormatting>
  <conditionalFormatting sqref="J33">
    <cfRule type="cellIs" dxfId="850" priority="6" operator="greaterThan">
      <formula>0</formula>
    </cfRule>
  </conditionalFormatting>
  <conditionalFormatting sqref="J38">
    <cfRule type="cellIs" dxfId="849" priority="5" operator="greaterThan">
      <formula>0</formula>
    </cfRule>
  </conditionalFormatting>
  <conditionalFormatting sqref="J41">
    <cfRule type="cellIs" dxfId="848" priority="4" operator="greaterThan">
      <formula>0</formula>
    </cfRule>
  </conditionalFormatting>
  <conditionalFormatting sqref="J45">
    <cfRule type="expression" dxfId="847" priority="3">
      <formula>"Wenn$J$12&gt;$F$3"</formula>
    </cfRule>
  </conditionalFormatting>
  <conditionalFormatting sqref="J46">
    <cfRule type="expression" dxfId="846" priority="2">
      <formula>$F$3&gt;45291</formula>
    </cfRule>
  </conditionalFormatting>
  <dataValidations count="3">
    <dataValidation type="decimal" allowBlank="1" showInputMessage="1" showErrorMessage="1" error="Bitte nur positive Werte einfügen!" sqref="K22:L27 G22:I27 J23" xr:uid="{00000000-0002-0000-1700-000000000000}">
      <formula1>0</formula1>
      <formula2>9999999999999</formula2>
    </dataValidation>
    <dataValidation type="decimal" allowBlank="1" showInputMessage="1" showErrorMessage="1" error="Bitte nur positive Werte einfügen!" sqref="F47 K29:L45 G29:I45" xr:uid="{00000000-0002-0000-1700-000001000000}">
      <formula1>0</formula1>
      <formula2>999999999999</formula2>
    </dataValidation>
    <dataValidation type="decimal" allowBlank="1" showInputMessage="1" showErrorMessage="1" error="Bitte nur positive Werte einfügen!" sqref="G47:J47 L47" xr:uid="{00000000-0002-0000-1700-000002000000}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1700-000003000000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00000000-0002-0000-1700-000004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1700-000005000000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00000000-0002-0000-1700-000006000000}">
          <x14:formula1>
            <xm:f>Listen!$S$3:$S$50</xm:f>
          </x14:formula1>
          <xm:sqref>F9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24"/>
  <dimension ref="A1:L48"/>
  <sheetViews>
    <sheetView view="pageBreakPreview" topLeftCell="A2" zoomScale="60" zoomScaleNormal="100" workbookViewId="0">
      <selection activeCell="J12" sqref="J12:J46"/>
    </sheetView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8.28515625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9" t="str">
        <f ca="1">MID(CELL("filename",A1),FIND("]",CELL("filename",A1))+1,256)</f>
        <v>Projekt8</v>
      </c>
      <c r="B1" s="19"/>
      <c r="C1" s="20"/>
      <c r="D1" s="1" t="str">
        <f ca="1">MID(CELL("Dateiname",A2),FIND("]",CELL("Dateiname",A2))+1,31)</f>
        <v>Projekt8</v>
      </c>
      <c r="G1" s="21"/>
    </row>
    <row r="3" spans="1:12" hidden="1" outlineLevel="1" x14ac:dyDescent="0.25">
      <c r="C3" s="1" t="s">
        <v>324</v>
      </c>
      <c r="D3" s="1" t="str">
        <f>+LEFT(D9,2)</f>
        <v>RM</v>
      </c>
      <c r="F3" s="327">
        <f>+F9</f>
        <v>44012</v>
      </c>
    </row>
    <row r="4" spans="1:12" ht="15.75" collapsed="1" x14ac:dyDescent="0.25">
      <c r="C4" s="22" t="str">
        <f>+CONCATENATE(C9," (nicht EU-kofinanziert)")</f>
        <v>Projekt 8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7" t="s">
        <v>341</v>
      </c>
      <c r="F6" s="378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111</v>
      </c>
      <c r="D9" s="124" t="s">
        <v>163</v>
      </c>
      <c r="E9" s="125">
        <v>43831</v>
      </c>
      <c r="F9" s="125">
        <v>44012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2024</v>
      </c>
      <c r="G12" s="192">
        <f>+F12</f>
        <v>2024</v>
      </c>
      <c r="H12" s="192">
        <f>+G12</f>
        <v>2024</v>
      </c>
      <c r="I12" s="192">
        <f>+H12</f>
        <v>2024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2024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6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6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6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6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6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6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6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6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6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6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6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6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6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6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7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7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7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7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7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7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7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7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25">
      <c r="K47" s="25"/>
    </row>
    <row r="48" spans="1:11" x14ac:dyDescent="0.25">
      <c r="K48" s="25"/>
    </row>
  </sheetData>
  <sheetProtection algorithmName="SHA-512" hashValue="NKy+Fo9tbH4C+IvaXpRYKBqrviclCGfPxKi5nNGn6nBj3YIg7+tSLrS9RKsyLssE83XB8LyxI9kqYv2YDuGGkg==" saltValue="pBoStyu9dlEhRqOoHkB0PQ==" spinCount="100000" sheet="1" objects="1" scenarios="1"/>
  <mergeCells count="3">
    <mergeCell ref="E6:F6"/>
    <mergeCell ref="B15:B29"/>
    <mergeCell ref="B31:B41"/>
  </mergeCells>
  <conditionalFormatting sqref="J12">
    <cfRule type="notContainsBlanks" dxfId="845" priority="1">
      <formula>LEN(TRIM(J12))&gt;0</formula>
    </cfRule>
  </conditionalFormatting>
  <conditionalFormatting sqref="J13">
    <cfRule type="containsText" dxfId="844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843" priority="11">
      <formula>$F$3&gt;45657</formula>
    </cfRule>
  </conditionalFormatting>
  <conditionalFormatting sqref="J19">
    <cfRule type="cellIs" dxfId="842" priority="10" operator="greaterThan">
      <formula>0</formula>
    </cfRule>
  </conditionalFormatting>
  <conditionalFormatting sqref="J23">
    <cfRule type="cellIs" dxfId="841" priority="7" operator="greaterThan">
      <formula>0</formula>
    </cfRule>
  </conditionalFormatting>
  <conditionalFormatting sqref="J25">
    <cfRule type="cellIs" dxfId="840" priority="9" operator="greaterThan">
      <formula>0</formula>
    </cfRule>
  </conditionalFormatting>
  <conditionalFormatting sqref="J28:J29">
    <cfRule type="cellIs" dxfId="839" priority="8" operator="greaterThan">
      <formula>0</formula>
    </cfRule>
  </conditionalFormatting>
  <conditionalFormatting sqref="J33">
    <cfRule type="cellIs" dxfId="838" priority="6" operator="greaterThan">
      <formula>0</formula>
    </cfRule>
  </conditionalFormatting>
  <conditionalFormatting sqref="J38">
    <cfRule type="cellIs" dxfId="837" priority="5" operator="greaterThan">
      <formula>0</formula>
    </cfRule>
  </conditionalFormatting>
  <conditionalFormatting sqref="J41">
    <cfRule type="cellIs" dxfId="836" priority="4" operator="greaterThan">
      <formula>0</formula>
    </cfRule>
  </conditionalFormatting>
  <conditionalFormatting sqref="J45">
    <cfRule type="expression" dxfId="835" priority="3">
      <formula>"Wenn$J$12&gt;$F$3"</formula>
    </cfRule>
  </conditionalFormatting>
  <conditionalFormatting sqref="J46">
    <cfRule type="expression" dxfId="834" priority="2">
      <formula>$F$3&gt;45291</formula>
    </cfRule>
  </conditionalFormatting>
  <dataValidations count="3">
    <dataValidation type="decimal" allowBlank="1" showInputMessage="1" showErrorMessage="1" error="Bitte nur positive Werte einfügen!" sqref="G47:J47 L47" xr:uid="{00000000-0002-0000-1800-000000000000}">
      <formula1>0</formula1>
      <formula2>999999999999999000</formula2>
    </dataValidation>
    <dataValidation type="decimal" allowBlank="1" showInputMessage="1" showErrorMessage="1" error="Bitte nur positive Werte einfügen!" sqref="F47 K29:L45 G29:I45" xr:uid="{00000000-0002-0000-1800-000001000000}">
      <formula1>0</formula1>
      <formula2>999999999999</formula2>
    </dataValidation>
    <dataValidation type="decimal" allowBlank="1" showInputMessage="1" showErrorMessage="1" error="Bitte nur positive Werte einfügen!" sqref="K22:L27 G22:I27 J23" xr:uid="{00000000-0002-0000-1800-000002000000}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1800-000003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1800-000004000000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00000000-0002-0000-1800-000005000000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00000000-0002-0000-1800-000006000000}">
          <x14:formula1>
            <xm:f>Listen!$S$3:$S$50</xm:f>
          </x14:formula1>
          <xm:sqref>F9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abelle25"/>
  <dimension ref="A1:L48"/>
  <sheetViews>
    <sheetView view="pageBreakPreview" topLeftCell="A2" zoomScale="60" zoomScaleNormal="100" workbookViewId="0">
      <selection activeCell="J12" sqref="J12:J46"/>
    </sheetView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8.140625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9" t="str">
        <f ca="1">MID(CELL("filename",A1),FIND("]",CELL("filename",A1))+1,256)</f>
        <v>Projekt9</v>
      </c>
      <c r="B1" s="19"/>
      <c r="C1" s="20"/>
      <c r="D1" s="1" t="str">
        <f ca="1">MID(CELL("Dateiname",A2),FIND("]",CELL("Dateiname",A2))+1,31)</f>
        <v>Projekt9</v>
      </c>
      <c r="G1" s="21"/>
    </row>
    <row r="3" spans="1:12" outlineLevel="1" x14ac:dyDescent="0.25">
      <c r="C3" s="1" t="s">
        <v>324</v>
      </c>
      <c r="D3" s="1" t="str">
        <f>+LEFT(D9,2)</f>
        <v>RM</v>
      </c>
      <c r="F3" s="327">
        <f>+F9</f>
        <v>45657</v>
      </c>
    </row>
    <row r="4" spans="1:12" ht="15.75" x14ac:dyDescent="0.25">
      <c r="C4" s="22" t="str">
        <f>+CONCATENATE(C9," (nicht EU-kofinanziert)")</f>
        <v>Projekt 9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7" t="s">
        <v>341</v>
      </c>
      <c r="F6" s="378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112</v>
      </c>
      <c r="D9" s="124" t="s">
        <v>163</v>
      </c>
      <c r="E9" s="125">
        <v>45292</v>
      </c>
      <c r="F9" s="125">
        <v>45657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2024</v>
      </c>
      <c r="G12" s="192">
        <f>+F12</f>
        <v>2024</v>
      </c>
      <c r="H12" s="192">
        <f>+G12</f>
        <v>2024</v>
      </c>
      <c r="I12" s="192">
        <f>+H12</f>
        <v>2024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2024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6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6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6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6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6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6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6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6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6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6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6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6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6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6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7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7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7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7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7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7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7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7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25">
      <c r="K47" s="25"/>
    </row>
    <row r="48" spans="1:11" x14ac:dyDescent="0.25">
      <c r="K48" s="25"/>
    </row>
  </sheetData>
  <sheetProtection algorithmName="SHA-512" hashValue="vqZ5iDGKldhKn8TwEJpKqbwSchTMeiQomiRmsyb9H3WRNFa6Fa/21jz9MAwBUOFGgcG24WHY7FObQGsyJE0uEA==" saltValue="rtgRCJUbfg/nWGnw+3izAQ==" spinCount="100000" sheet="1" objects="1" scenarios="1"/>
  <mergeCells count="3">
    <mergeCell ref="E6:F6"/>
    <mergeCell ref="B15:B29"/>
    <mergeCell ref="B31:B41"/>
  </mergeCells>
  <conditionalFormatting sqref="J12">
    <cfRule type="notContainsBlanks" dxfId="833" priority="1">
      <formula>LEN(TRIM(J12))&gt;0</formula>
    </cfRule>
  </conditionalFormatting>
  <conditionalFormatting sqref="J13">
    <cfRule type="containsText" dxfId="832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831" priority="11">
      <formula>$F$3&gt;45657</formula>
    </cfRule>
  </conditionalFormatting>
  <conditionalFormatting sqref="J19">
    <cfRule type="cellIs" dxfId="830" priority="10" operator="greaterThan">
      <formula>0</formula>
    </cfRule>
  </conditionalFormatting>
  <conditionalFormatting sqref="J23">
    <cfRule type="cellIs" dxfId="829" priority="7" operator="greaterThan">
      <formula>0</formula>
    </cfRule>
  </conditionalFormatting>
  <conditionalFormatting sqref="J25">
    <cfRule type="cellIs" dxfId="828" priority="9" operator="greaterThan">
      <formula>0</formula>
    </cfRule>
  </conditionalFormatting>
  <conditionalFormatting sqref="J28:J29">
    <cfRule type="cellIs" dxfId="827" priority="8" operator="greaterThan">
      <formula>0</formula>
    </cfRule>
  </conditionalFormatting>
  <conditionalFormatting sqref="J33">
    <cfRule type="cellIs" dxfId="826" priority="6" operator="greaterThan">
      <formula>0</formula>
    </cfRule>
  </conditionalFormatting>
  <conditionalFormatting sqref="J38">
    <cfRule type="cellIs" dxfId="825" priority="5" operator="greaterThan">
      <formula>0</formula>
    </cfRule>
  </conditionalFormatting>
  <conditionalFormatting sqref="J41">
    <cfRule type="cellIs" dxfId="824" priority="4" operator="greaterThan">
      <formula>0</formula>
    </cfRule>
  </conditionalFormatting>
  <conditionalFormatting sqref="J45">
    <cfRule type="expression" dxfId="823" priority="3">
      <formula>"Wenn$J$12&gt;$F$3"</formula>
    </cfRule>
  </conditionalFormatting>
  <conditionalFormatting sqref="J46">
    <cfRule type="expression" dxfId="822" priority="2">
      <formula>$F$3&gt;45291</formula>
    </cfRule>
  </conditionalFormatting>
  <dataValidations count="3">
    <dataValidation type="decimal" allowBlank="1" showInputMessage="1" showErrorMessage="1" error="Bitte nur positive Werte einfügen!" sqref="K22:L27 G22:I27 J23" xr:uid="{00000000-0002-0000-1900-000000000000}">
      <formula1>0</formula1>
      <formula2>9999999999999</formula2>
    </dataValidation>
    <dataValidation type="decimal" allowBlank="1" showInputMessage="1" showErrorMessage="1" error="Bitte nur positive Werte einfügen!" sqref="F47 K29:L45 G29:I45" xr:uid="{00000000-0002-0000-1900-000001000000}">
      <formula1>0</formula1>
      <formula2>999999999999</formula2>
    </dataValidation>
    <dataValidation type="decimal" allowBlank="1" showInputMessage="1" showErrorMessage="1" error="Bitte nur positive Werte einfügen!" sqref="G47:J47 L47" xr:uid="{00000000-0002-0000-1900-000002000000}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1900-000003000000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00000000-0002-0000-1900-000004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1900-000005000000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00000000-0002-0000-1900-000006000000}">
          <x14:formula1>
            <xm:f>Listen!$S$3:$S$50</xm:f>
          </x14:formula1>
          <xm:sqref>F9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abelle26"/>
  <dimension ref="A1:L48"/>
  <sheetViews>
    <sheetView view="pageBreakPreview" topLeftCell="A2" zoomScale="60" zoomScaleNormal="100" workbookViewId="0">
      <selection activeCell="J12" sqref="J12:J46"/>
    </sheetView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8.5703125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9" t="str">
        <f ca="1">MID(CELL("filename",A1),FIND("]",CELL("filename",A1))+1,256)</f>
        <v>Projekt10</v>
      </c>
      <c r="B1" s="19"/>
      <c r="C1" s="20"/>
      <c r="D1" s="1" t="str">
        <f ca="1">MID(CELL("Dateiname",A2),FIND("]",CELL("Dateiname",A2))+1,31)</f>
        <v>Projekt10</v>
      </c>
      <c r="G1" s="21"/>
    </row>
    <row r="3" spans="1:12" hidden="1" outlineLevel="1" x14ac:dyDescent="0.25">
      <c r="C3" s="1" t="s">
        <v>324</v>
      </c>
      <c r="D3" s="1" t="str">
        <f>+LEFT(D9,2)</f>
        <v>RM</v>
      </c>
      <c r="F3" s="327">
        <f>+F9</f>
        <v>44227</v>
      </c>
    </row>
    <row r="4" spans="1:12" ht="15.75" collapsed="1" x14ac:dyDescent="0.25">
      <c r="C4" s="22" t="str">
        <f>+CONCATENATE(C9," (nicht EU-kofinanziert)")</f>
        <v>Projekt 10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7" t="s">
        <v>341</v>
      </c>
      <c r="F6" s="378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113</v>
      </c>
      <c r="D9" s="124" t="s">
        <v>163</v>
      </c>
      <c r="E9" s="125">
        <v>43831</v>
      </c>
      <c r="F9" s="125">
        <v>44227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2024</v>
      </c>
      <c r="G12" s="192">
        <f>+F12</f>
        <v>2024</v>
      </c>
      <c r="H12" s="192">
        <f>+G12</f>
        <v>2024</v>
      </c>
      <c r="I12" s="192">
        <f>+H12</f>
        <v>2024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2024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6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6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6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6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6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6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6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6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6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6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6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6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6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6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7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7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7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7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7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7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7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7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25">
      <c r="K47" s="25"/>
    </row>
    <row r="48" spans="1:11" x14ac:dyDescent="0.25">
      <c r="K48" s="25"/>
    </row>
  </sheetData>
  <sheetProtection algorithmName="SHA-512" hashValue="lbLhXKeLbSw30uuYp3hQXKzOj9/N6fPOHShrgsQf4qyGi0wNVyQFp0wjpjTK+v4UsxNpwR5ShBAZy5kHSNunCw==" saltValue="iaIiJF9YCmNP7dhKYJ7uXQ==" spinCount="100000" sheet="1" objects="1" scenarios="1"/>
  <mergeCells count="3">
    <mergeCell ref="E6:F6"/>
    <mergeCell ref="B15:B29"/>
    <mergeCell ref="B31:B41"/>
  </mergeCells>
  <conditionalFormatting sqref="J12">
    <cfRule type="notContainsBlanks" dxfId="821" priority="1">
      <formula>LEN(TRIM(J12))&gt;0</formula>
    </cfRule>
  </conditionalFormatting>
  <conditionalFormatting sqref="J13">
    <cfRule type="containsText" dxfId="820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819" priority="11">
      <formula>$F$3&gt;45657</formula>
    </cfRule>
  </conditionalFormatting>
  <conditionalFormatting sqref="J19">
    <cfRule type="cellIs" dxfId="818" priority="10" operator="greaterThan">
      <formula>0</formula>
    </cfRule>
  </conditionalFormatting>
  <conditionalFormatting sqref="J23">
    <cfRule type="cellIs" dxfId="817" priority="7" operator="greaterThan">
      <formula>0</formula>
    </cfRule>
  </conditionalFormatting>
  <conditionalFormatting sqref="J25">
    <cfRule type="cellIs" dxfId="816" priority="9" operator="greaterThan">
      <formula>0</formula>
    </cfRule>
  </conditionalFormatting>
  <conditionalFormatting sqref="J28:J29">
    <cfRule type="cellIs" dxfId="815" priority="8" operator="greaterThan">
      <formula>0</formula>
    </cfRule>
  </conditionalFormatting>
  <conditionalFormatting sqref="J33">
    <cfRule type="cellIs" dxfId="814" priority="6" operator="greaterThan">
      <formula>0</formula>
    </cfRule>
  </conditionalFormatting>
  <conditionalFormatting sqref="J38">
    <cfRule type="cellIs" dxfId="813" priority="5" operator="greaterThan">
      <formula>0</formula>
    </cfRule>
  </conditionalFormatting>
  <conditionalFormatting sqref="J41">
    <cfRule type="cellIs" dxfId="812" priority="4" operator="greaterThan">
      <formula>0</formula>
    </cfRule>
  </conditionalFormatting>
  <conditionalFormatting sqref="J45">
    <cfRule type="expression" dxfId="811" priority="3">
      <formula>"Wenn$J$12&gt;$F$3"</formula>
    </cfRule>
  </conditionalFormatting>
  <conditionalFormatting sqref="J46">
    <cfRule type="expression" dxfId="810" priority="2">
      <formula>$F$3&gt;45291</formula>
    </cfRule>
  </conditionalFormatting>
  <dataValidations count="3">
    <dataValidation type="decimal" allowBlank="1" showInputMessage="1" showErrorMessage="1" error="Bitte nur positive Werte einfügen!" sqref="G47:J47 L47" xr:uid="{00000000-0002-0000-1A00-000000000000}">
      <formula1>0</formula1>
      <formula2>999999999999999000</formula2>
    </dataValidation>
    <dataValidation type="decimal" allowBlank="1" showInputMessage="1" showErrorMessage="1" error="Bitte nur positive Werte einfügen!" sqref="F47 K29:L45 G29:I45" xr:uid="{00000000-0002-0000-1A00-000001000000}">
      <formula1>0</formula1>
      <formula2>999999999999</formula2>
    </dataValidation>
    <dataValidation type="decimal" allowBlank="1" showInputMessage="1" showErrorMessage="1" error="Bitte nur positive Werte einfügen!" sqref="K22:L27 G22:I27 J23" xr:uid="{00000000-0002-0000-1A00-000002000000}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1A00-000003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1A00-000004000000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00000000-0002-0000-1A00-000005000000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00000000-0002-0000-1A00-000006000000}">
          <x14:formula1>
            <xm:f>Listen!$S$3:$S$50</xm:f>
          </x14:formula1>
          <xm:sqref>F9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Tabelle27"/>
  <dimension ref="A1:L48"/>
  <sheetViews>
    <sheetView view="pageBreakPreview" topLeftCell="A2" zoomScale="60" zoomScaleNormal="100" workbookViewId="0">
      <selection activeCell="J12" sqref="J12:J46"/>
    </sheetView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9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9" t="str">
        <f ca="1">MID(CELL("filename",A1),FIND("]",CELL("filename",A1))+1,256)</f>
        <v>Projekt11</v>
      </c>
      <c r="B1" s="19"/>
      <c r="C1" s="20"/>
      <c r="D1" s="1" t="str">
        <f ca="1">MID(CELL("Dateiname",A2),FIND("]",CELL("Dateiname",A2))+1,31)</f>
        <v>Projekt11</v>
      </c>
      <c r="G1" s="21"/>
    </row>
    <row r="3" spans="1:12" hidden="1" outlineLevel="1" x14ac:dyDescent="0.25">
      <c r="C3" s="1" t="s">
        <v>324</v>
      </c>
      <c r="D3" s="1" t="str">
        <f>+LEFT(D9,2)</f>
        <v>RM</v>
      </c>
      <c r="F3" s="327">
        <f>+F9</f>
        <v>44012</v>
      </c>
    </row>
    <row r="4" spans="1:12" ht="15.75" collapsed="1" x14ac:dyDescent="0.25">
      <c r="C4" s="22" t="str">
        <f>+CONCATENATE(C9," (nicht EU-kofinanziert)")</f>
        <v>Projekt 11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7" t="s">
        <v>341</v>
      </c>
      <c r="F6" s="378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114</v>
      </c>
      <c r="D9" s="124" t="s">
        <v>163</v>
      </c>
      <c r="E9" s="125">
        <v>43831</v>
      </c>
      <c r="F9" s="125">
        <v>44012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2024</v>
      </c>
      <c r="G12" s="192">
        <f>+F12</f>
        <v>2024</v>
      </c>
      <c r="H12" s="192">
        <f>+G12</f>
        <v>2024</v>
      </c>
      <c r="I12" s="192">
        <f>+H12</f>
        <v>2024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2024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6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6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6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6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6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6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6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6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6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6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6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6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6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6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7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7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7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7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7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7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7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7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25">
      <c r="K47" s="25"/>
    </row>
    <row r="48" spans="1:11" x14ac:dyDescent="0.25">
      <c r="K48" s="25"/>
    </row>
  </sheetData>
  <sheetProtection algorithmName="SHA-512" hashValue="YTyec6OGpOLzL3zguF1uIw6YU7MF6MdNpQX25FPh/OjHLP5Fa4U6A2rTN3bn1ltRLYGPi2mrjnVynB67WpQLbg==" saltValue="n5uKwv4ISogQjpfxjkuxxQ==" spinCount="100000" sheet="1" objects="1" scenarios="1"/>
  <mergeCells count="3">
    <mergeCell ref="E6:F6"/>
    <mergeCell ref="B15:B29"/>
    <mergeCell ref="B31:B41"/>
  </mergeCells>
  <conditionalFormatting sqref="J12">
    <cfRule type="notContainsBlanks" dxfId="809" priority="1">
      <formula>LEN(TRIM(J12))&gt;0</formula>
    </cfRule>
  </conditionalFormatting>
  <conditionalFormatting sqref="J13">
    <cfRule type="containsText" dxfId="808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807" priority="11">
      <formula>$F$3&gt;45657</formula>
    </cfRule>
  </conditionalFormatting>
  <conditionalFormatting sqref="J19">
    <cfRule type="cellIs" dxfId="806" priority="10" operator="greaterThan">
      <formula>0</formula>
    </cfRule>
  </conditionalFormatting>
  <conditionalFormatting sqref="J23">
    <cfRule type="cellIs" dxfId="805" priority="7" operator="greaterThan">
      <formula>0</formula>
    </cfRule>
  </conditionalFormatting>
  <conditionalFormatting sqref="J25">
    <cfRule type="cellIs" dxfId="804" priority="9" operator="greaterThan">
      <formula>0</formula>
    </cfRule>
  </conditionalFormatting>
  <conditionalFormatting sqref="J28:J29">
    <cfRule type="cellIs" dxfId="803" priority="8" operator="greaterThan">
      <formula>0</formula>
    </cfRule>
  </conditionalFormatting>
  <conditionalFormatting sqref="J33">
    <cfRule type="cellIs" dxfId="802" priority="6" operator="greaterThan">
      <formula>0</formula>
    </cfRule>
  </conditionalFormatting>
  <conditionalFormatting sqref="J38">
    <cfRule type="cellIs" dxfId="801" priority="5" operator="greaterThan">
      <formula>0</formula>
    </cfRule>
  </conditionalFormatting>
  <conditionalFormatting sqref="J41">
    <cfRule type="cellIs" dxfId="800" priority="4" operator="greaterThan">
      <formula>0</formula>
    </cfRule>
  </conditionalFormatting>
  <conditionalFormatting sqref="J45">
    <cfRule type="expression" dxfId="799" priority="3">
      <formula>"Wenn$J$12&gt;$F$3"</formula>
    </cfRule>
  </conditionalFormatting>
  <conditionalFormatting sqref="J46">
    <cfRule type="expression" dxfId="798" priority="2">
      <formula>$F$3&gt;45291</formula>
    </cfRule>
  </conditionalFormatting>
  <dataValidations count="3">
    <dataValidation type="decimal" allowBlank="1" showInputMessage="1" showErrorMessage="1" error="Bitte nur positive Werte einfügen!" sqref="K22:L27 G22:I27 J23" xr:uid="{00000000-0002-0000-1B00-000000000000}">
      <formula1>0</formula1>
      <formula2>9999999999999</formula2>
    </dataValidation>
    <dataValidation type="decimal" allowBlank="1" showInputMessage="1" showErrorMessage="1" error="Bitte nur positive Werte einfügen!" sqref="F47 K29:L45 G29:I45" xr:uid="{00000000-0002-0000-1B00-000001000000}">
      <formula1>0</formula1>
      <formula2>999999999999</formula2>
    </dataValidation>
    <dataValidation type="decimal" allowBlank="1" showInputMessage="1" showErrorMessage="1" error="Bitte nur positive Werte einfügen!" sqref="G47:J47 L47" xr:uid="{00000000-0002-0000-1B00-000002000000}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1B00-000003000000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00000000-0002-0000-1B00-000004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1B00-000005000000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00000000-0002-0000-1B00-000006000000}">
          <x14:formula1>
            <xm:f>Listen!$S$3:$S$50</xm:f>
          </x14:formula1>
          <xm:sqref>F9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Tabelle28"/>
  <dimension ref="A1:L48"/>
  <sheetViews>
    <sheetView view="pageBreakPreview" topLeftCell="A2" zoomScale="60" zoomScaleNormal="100" workbookViewId="0">
      <selection activeCell="J12" sqref="J12:J46"/>
    </sheetView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8.5703125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9" t="str">
        <f ca="1">MID(CELL("filename",A1),FIND("]",CELL("filename",A1))+1,256)</f>
        <v>Projekt12</v>
      </c>
      <c r="B1" s="19"/>
      <c r="C1" s="20"/>
      <c r="D1" s="1" t="str">
        <f ca="1">MID(CELL("Dateiname",A2),FIND("]",CELL("Dateiname",A2))+1,31)</f>
        <v>Projekt12</v>
      </c>
      <c r="G1" s="21"/>
    </row>
    <row r="3" spans="1:12" hidden="1" outlineLevel="1" x14ac:dyDescent="0.25">
      <c r="C3" s="1" t="s">
        <v>324</v>
      </c>
      <c r="D3" s="1" t="str">
        <f>+LEFT(D9,2)</f>
        <v>RM</v>
      </c>
      <c r="F3" s="327">
        <f>+F9</f>
        <v>44012</v>
      </c>
    </row>
    <row r="4" spans="1:12" ht="15.75" collapsed="1" x14ac:dyDescent="0.25">
      <c r="C4" s="22" t="str">
        <f>+CONCATENATE(C9," (nicht EU-kofinanziert)")</f>
        <v>Projekt 12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7" t="s">
        <v>341</v>
      </c>
      <c r="F6" s="378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115</v>
      </c>
      <c r="D9" s="124" t="s">
        <v>163</v>
      </c>
      <c r="E9" s="125">
        <v>43831</v>
      </c>
      <c r="F9" s="125">
        <v>44012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2024</v>
      </c>
      <c r="G12" s="192">
        <f>+F12</f>
        <v>2024</v>
      </c>
      <c r="H12" s="192">
        <f>+G12</f>
        <v>2024</v>
      </c>
      <c r="I12" s="192">
        <f>+H12</f>
        <v>2024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2024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6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6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6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6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6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6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6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6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6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6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6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6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6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6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7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7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7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7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7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7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7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7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25">
      <c r="K47" s="25"/>
    </row>
    <row r="48" spans="1:11" x14ac:dyDescent="0.25">
      <c r="K48" s="25"/>
    </row>
  </sheetData>
  <sheetProtection algorithmName="SHA-512" hashValue="mCHp76qbc90dw32wZd/dkBqCh3adFr51OWFJ3NhytY/B3vkRsV3nqu7GXhFPkkCTYHafjrc53sEEAN2Q7evANA==" saltValue="ilru3lXe+5TUTM4e8oc5Ig==" spinCount="100000" sheet="1" objects="1" scenarios="1"/>
  <mergeCells count="3">
    <mergeCell ref="E6:F6"/>
    <mergeCell ref="B15:B29"/>
    <mergeCell ref="B31:B41"/>
  </mergeCells>
  <conditionalFormatting sqref="J12">
    <cfRule type="notContainsBlanks" dxfId="797" priority="1">
      <formula>LEN(TRIM(J12))&gt;0</formula>
    </cfRule>
  </conditionalFormatting>
  <conditionalFormatting sqref="J13">
    <cfRule type="containsText" dxfId="796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795" priority="11">
      <formula>$F$3&gt;45657</formula>
    </cfRule>
  </conditionalFormatting>
  <conditionalFormatting sqref="J19">
    <cfRule type="cellIs" dxfId="794" priority="10" operator="greaterThan">
      <formula>0</formula>
    </cfRule>
  </conditionalFormatting>
  <conditionalFormatting sqref="J23">
    <cfRule type="cellIs" dxfId="793" priority="7" operator="greaterThan">
      <formula>0</formula>
    </cfRule>
  </conditionalFormatting>
  <conditionalFormatting sqref="J25">
    <cfRule type="cellIs" dxfId="792" priority="9" operator="greaterThan">
      <formula>0</formula>
    </cfRule>
  </conditionalFormatting>
  <conditionalFormatting sqref="J28:J29">
    <cfRule type="cellIs" dxfId="791" priority="8" operator="greaterThan">
      <formula>0</formula>
    </cfRule>
  </conditionalFormatting>
  <conditionalFormatting sqref="J33">
    <cfRule type="cellIs" dxfId="790" priority="6" operator="greaterThan">
      <formula>0</formula>
    </cfRule>
  </conditionalFormatting>
  <conditionalFormatting sqref="J38">
    <cfRule type="cellIs" dxfId="789" priority="5" operator="greaterThan">
      <formula>0</formula>
    </cfRule>
  </conditionalFormatting>
  <conditionalFormatting sqref="J41">
    <cfRule type="cellIs" dxfId="788" priority="4" operator="greaterThan">
      <formula>0</formula>
    </cfRule>
  </conditionalFormatting>
  <conditionalFormatting sqref="J45">
    <cfRule type="expression" dxfId="787" priority="3">
      <formula>"Wenn$J$12&gt;$F$3"</formula>
    </cfRule>
  </conditionalFormatting>
  <conditionalFormatting sqref="J46">
    <cfRule type="expression" dxfId="786" priority="2">
      <formula>$F$3&gt;45291</formula>
    </cfRule>
  </conditionalFormatting>
  <dataValidations count="3">
    <dataValidation type="decimal" allowBlank="1" showInputMessage="1" showErrorMessage="1" error="Bitte nur positive Werte einfügen!" sqref="G47:J47 L47" xr:uid="{00000000-0002-0000-1C00-000000000000}">
      <formula1>0</formula1>
      <formula2>999999999999999000</formula2>
    </dataValidation>
    <dataValidation type="decimal" allowBlank="1" showInputMessage="1" showErrorMessage="1" error="Bitte nur positive Werte einfügen!" sqref="F47 K29:L45 G29:I45" xr:uid="{00000000-0002-0000-1C00-000001000000}">
      <formula1>0</formula1>
      <formula2>999999999999</formula2>
    </dataValidation>
    <dataValidation type="decimal" allowBlank="1" showInputMessage="1" showErrorMessage="1" error="Bitte nur positive Werte einfügen!" sqref="K22:L27 G22:I27 J23" xr:uid="{00000000-0002-0000-1C00-000002000000}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1C00-000003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1C00-000004000000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00000000-0002-0000-1C00-000005000000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00000000-0002-0000-1C00-000006000000}">
          <x14:formula1>
            <xm:f>Listen!$S$3:$S$50</xm:f>
          </x14:formula1>
          <xm:sqref>F9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/>
  <dimension ref="A1:Q81"/>
  <sheetViews>
    <sheetView topLeftCell="A2" zoomScale="85" zoomScaleNormal="85" workbookViewId="0">
      <selection activeCell="D3" sqref="D3"/>
    </sheetView>
  </sheetViews>
  <sheetFormatPr baseColWidth="10" defaultRowHeight="15" x14ac:dyDescent="0.25"/>
  <cols>
    <col min="1" max="1" width="6.28515625" style="1" customWidth="1"/>
    <col min="2" max="2" width="3.42578125" style="1" customWidth="1"/>
    <col min="3" max="3" width="53.5703125" style="46" customWidth="1"/>
    <col min="4" max="6" width="20.7109375" style="58" customWidth="1"/>
    <col min="7" max="7" width="20.7109375" style="91" customWidth="1"/>
    <col min="8" max="8" width="2.7109375" style="91" customWidth="1"/>
    <col min="9" max="9" width="21.85546875" style="58" customWidth="1"/>
    <col min="10" max="11" width="20.7109375" style="58" customWidth="1"/>
    <col min="12" max="12" width="23.7109375" style="46" customWidth="1"/>
    <col min="13" max="13" width="5.7109375" style="153" customWidth="1"/>
    <col min="14" max="16384" width="11.42578125" style="1"/>
  </cols>
  <sheetData>
    <row r="1" spans="1:17" hidden="1" x14ac:dyDescent="0.25">
      <c r="A1" s="19" t="str">
        <f ca="1">MID(CELL("filename",A1),FIND("]",CELL("filename",A1))+1,256)</f>
        <v>Übersicht Finanztabelle</v>
      </c>
      <c r="B1" s="19"/>
      <c r="C1" s="20">
        <f ca="1">ROUND(+E1+F1+I1+K1,0)</f>
        <v>0</v>
      </c>
      <c r="E1" s="90">
        <f ca="1">+E33-E49</f>
        <v>0</v>
      </c>
      <c r="F1" s="90">
        <f ca="1">+F33-F49</f>
        <v>0</v>
      </c>
      <c r="I1" s="90">
        <f ca="1">+I33-I49</f>
        <v>0</v>
      </c>
      <c r="J1" s="90"/>
      <c r="K1" s="90">
        <f ca="1">+K33-K49</f>
        <v>0</v>
      </c>
    </row>
    <row r="3" spans="1:17" ht="18.75" x14ac:dyDescent="0.3">
      <c r="B3" s="22" t="s">
        <v>322</v>
      </c>
      <c r="C3" s="22"/>
      <c r="D3" s="92">
        <f>+Finanztabelle!$F$2</f>
        <v>2024</v>
      </c>
      <c r="F3" s="93"/>
      <c r="G3" s="94"/>
      <c r="H3" s="95"/>
      <c r="I3" s="96"/>
      <c r="J3" s="97"/>
      <c r="K3" s="97"/>
      <c r="L3" s="94"/>
      <c r="M3" s="154"/>
    </row>
    <row r="6" spans="1:17" ht="20.100000000000001" customHeight="1" x14ac:dyDescent="0.25">
      <c r="B6" s="108"/>
      <c r="C6" s="98"/>
      <c r="D6" s="146" t="s">
        <v>49</v>
      </c>
      <c r="E6" s="146" t="s">
        <v>148</v>
      </c>
      <c r="F6" s="146" t="s">
        <v>149</v>
      </c>
      <c r="G6" s="146"/>
      <c r="H6" s="147"/>
      <c r="I6" s="148" t="s">
        <v>150</v>
      </c>
      <c r="J6" s="148" t="s">
        <v>192</v>
      </c>
      <c r="K6" s="148" t="s">
        <v>25</v>
      </c>
      <c r="L6" s="149" t="s">
        <v>3</v>
      </c>
    </row>
    <row r="7" spans="1:17" ht="15.75" customHeight="1" x14ac:dyDescent="0.25">
      <c r="B7" s="56" t="s">
        <v>37</v>
      </c>
      <c r="C7" s="98"/>
      <c r="D7" s="150">
        <f>+$D$3</f>
        <v>2024</v>
      </c>
      <c r="E7" s="150">
        <f>+$D$3</f>
        <v>2024</v>
      </c>
      <c r="F7" s="150">
        <f>+$D$3</f>
        <v>2024</v>
      </c>
      <c r="G7" s="143" t="s">
        <v>48</v>
      </c>
      <c r="H7" s="99"/>
      <c r="I7" s="151">
        <f>+$D$3</f>
        <v>2024</v>
      </c>
      <c r="J7" s="151">
        <f>+D3</f>
        <v>2024</v>
      </c>
      <c r="K7" s="151">
        <f>+$D$3</f>
        <v>2024</v>
      </c>
      <c r="L7" s="152">
        <f>+$D$3</f>
        <v>2024</v>
      </c>
    </row>
    <row r="8" spans="1:17" ht="5.0999999999999996" customHeight="1" x14ac:dyDescent="0.25"/>
    <row r="9" spans="1:17" ht="15" customHeight="1" x14ac:dyDescent="0.25">
      <c r="B9" s="100" t="s">
        <v>383</v>
      </c>
      <c r="C9" s="100"/>
      <c r="D9" s="155">
        <f ca="1">SUM(E9:F9)</f>
        <v>0</v>
      </c>
      <c r="E9" s="155">
        <f ca="1">SUM(E10:E11)</f>
        <v>0</v>
      </c>
      <c r="F9" s="155">
        <f ca="1">SUM(F10:F11)</f>
        <v>0</v>
      </c>
      <c r="G9" s="101">
        <v>1</v>
      </c>
      <c r="I9" s="155">
        <f ca="1">SUM(I10:I11)</f>
        <v>0</v>
      </c>
      <c r="J9" s="155">
        <f ca="1">SUM(J10:J11)</f>
        <v>0</v>
      </c>
      <c r="K9" s="155">
        <f ca="1">SUM(K10:K11)</f>
        <v>0</v>
      </c>
      <c r="L9" s="155">
        <f ca="1">SUM(L10:L11)</f>
        <v>0</v>
      </c>
      <c r="M9" s="153">
        <f ca="1">+IF(ROUND(L9,2)&gt;ROUND(SUM(I9:K9,D9),2),1,0)</f>
        <v>0</v>
      </c>
      <c r="N9" s="376" t="str">
        <f ca="1">+IF(M9=1,"Gesamtkosten übersteigen die Summe der Mittelherkünfte! Bitte Überprüfen, ob eine Zwischenfinanzierung notwendig ist!","")</f>
        <v/>
      </c>
      <c r="O9" s="376"/>
      <c r="P9" s="376"/>
      <c r="Q9" s="376"/>
    </row>
    <row r="10" spans="1:17" ht="15" customHeight="1" x14ac:dyDescent="0.25">
      <c r="B10" s="102"/>
      <c r="C10" s="103" t="s">
        <v>50</v>
      </c>
      <c r="D10" s="156">
        <f ca="1">SUM(E10:F10)</f>
        <v>0</v>
      </c>
      <c r="E10" s="156">
        <f ca="1">+E21</f>
        <v>0</v>
      </c>
      <c r="F10" s="156">
        <f ca="1">+F21</f>
        <v>0</v>
      </c>
      <c r="G10" s="104" t="str">
        <f ca="1">IFERROR(+D10/$D$9,"")</f>
        <v/>
      </c>
      <c r="H10" s="104"/>
      <c r="I10" s="156">
        <f ca="1">+I21</f>
        <v>0</v>
      </c>
      <c r="J10" s="156">
        <f ca="1">+J21</f>
        <v>0</v>
      </c>
      <c r="K10" s="156">
        <f ca="1">+K21</f>
        <v>0</v>
      </c>
      <c r="L10" s="157">
        <f ca="1">+L21</f>
        <v>0</v>
      </c>
      <c r="N10" s="376"/>
      <c r="O10" s="376"/>
      <c r="P10" s="376"/>
      <c r="Q10" s="376"/>
    </row>
    <row r="11" spans="1:17" x14ac:dyDescent="0.25">
      <c r="B11" s="105"/>
      <c r="C11" s="106" t="s">
        <v>51</v>
      </c>
      <c r="D11" s="156">
        <f ca="1">SUM(E11:F11)</f>
        <v>0</v>
      </c>
      <c r="E11" s="156">
        <f ca="1">+E33</f>
        <v>0</v>
      </c>
      <c r="F11" s="156">
        <f ca="1">+F33</f>
        <v>0</v>
      </c>
      <c r="G11" s="104" t="str">
        <f ca="1">IFERROR(+D11/$D$9,"")</f>
        <v/>
      </c>
      <c r="H11" s="104"/>
      <c r="I11" s="156">
        <f ca="1">+I33</f>
        <v>0</v>
      </c>
      <c r="J11" s="156">
        <f ca="1">+J33</f>
        <v>0</v>
      </c>
      <c r="K11" s="156">
        <f ca="1">+K33</f>
        <v>0</v>
      </c>
      <c r="L11" s="157">
        <f ca="1">+L33</f>
        <v>0</v>
      </c>
      <c r="N11" s="376"/>
      <c r="O11" s="376"/>
      <c r="P11" s="376"/>
      <c r="Q11" s="376"/>
    </row>
    <row r="12" spans="1:17" x14ac:dyDescent="0.25">
      <c r="B12" s="284" t="str">
        <f>+CONCATENATE("Gesamtkosten ",C50)</f>
        <v>Gesamtkosten RM Liezen GmbH</v>
      </c>
      <c r="C12" s="285"/>
      <c r="D12" s="286">
        <f ca="1">+SUM(D22:D27)+D50</f>
        <v>0</v>
      </c>
      <c r="E12" s="286">
        <f ca="1">+SUM(E22:E27)+E50</f>
        <v>0</v>
      </c>
      <c r="F12" s="286">
        <f ca="1">+SUM(F22:F27)+F50</f>
        <v>0</v>
      </c>
      <c r="G12" s="287" t="str">
        <f t="shared" ref="G12:G13" ca="1" si="0">IFERROR(+D12/$D$9,"")</f>
        <v/>
      </c>
      <c r="H12" s="287"/>
      <c r="I12" s="286">
        <f ca="1">+SUM(I22:I27)+I50</f>
        <v>0</v>
      </c>
      <c r="J12" s="286">
        <f ca="1">+SUM(J22:J27)+J50</f>
        <v>0</v>
      </c>
      <c r="K12" s="286">
        <f ca="1">+SUM(K22:K27)+K50</f>
        <v>0</v>
      </c>
      <c r="L12" s="286">
        <f ca="1">+SUM(L22:L27)+L50</f>
        <v>0</v>
      </c>
      <c r="N12" s="280"/>
      <c r="O12" s="280"/>
      <c r="P12" s="280"/>
      <c r="Q12" s="280"/>
    </row>
    <row r="13" spans="1:17" x14ac:dyDescent="0.25">
      <c r="B13" s="100" t="s">
        <v>174</v>
      </c>
      <c r="C13" s="180"/>
      <c r="D13" s="155">
        <f ca="1">+D51</f>
        <v>0</v>
      </c>
      <c r="E13" s="155">
        <f ca="1">+E51</f>
        <v>0</v>
      </c>
      <c r="F13" s="155">
        <f ca="1">+F51</f>
        <v>0</v>
      </c>
      <c r="G13" s="101" t="str">
        <f t="shared" ca="1" si="0"/>
        <v/>
      </c>
      <c r="H13" s="101"/>
      <c r="I13" s="155">
        <f ca="1">+I51</f>
        <v>0</v>
      </c>
      <c r="J13" s="155">
        <f ca="1">+J51</f>
        <v>0</v>
      </c>
      <c r="K13" s="155">
        <f ca="1">+K51</f>
        <v>0</v>
      </c>
      <c r="L13" s="155">
        <f ca="1">+L51</f>
        <v>0</v>
      </c>
      <c r="N13" s="280"/>
      <c r="O13" s="280"/>
      <c r="P13" s="280"/>
      <c r="Q13" s="280"/>
    </row>
    <row r="14" spans="1:17" ht="5.0999999999999996" customHeight="1" x14ac:dyDescent="0.25">
      <c r="B14" s="371"/>
      <c r="C14" s="372"/>
      <c r="D14" s="155"/>
      <c r="E14" s="155"/>
      <c r="F14" s="155"/>
      <c r="G14" s="101"/>
      <c r="H14" s="101"/>
      <c r="I14" s="155"/>
      <c r="J14" s="155"/>
      <c r="K14" s="155"/>
      <c r="L14" s="155"/>
      <c r="N14" s="280"/>
      <c r="O14" s="280"/>
      <c r="P14" s="280"/>
      <c r="Q14" s="280"/>
    </row>
    <row r="15" spans="1:17" x14ac:dyDescent="0.25">
      <c r="B15" s="370" t="s">
        <v>377</v>
      </c>
      <c r="C15" s="180"/>
      <c r="D15" s="155">
        <v>0</v>
      </c>
      <c r="E15" s="155">
        <v>0</v>
      </c>
      <c r="F15" s="155">
        <v>0</v>
      </c>
      <c r="G15" s="101" t="str">
        <f t="shared" ref="G15:G16" ca="1" si="1">IFERROR(+D15/$D$9,"")</f>
        <v/>
      </c>
      <c r="H15" s="101"/>
      <c r="I15" s="155">
        <f>+'Weitere Regionsprojekte'!H47</f>
        <v>0</v>
      </c>
      <c r="J15" s="155">
        <f>+'Weitere Regionsprojekte'!J47</f>
        <v>0</v>
      </c>
      <c r="K15" s="155">
        <f>+'Weitere Regionsprojekte'!K47</f>
        <v>0</v>
      </c>
      <c r="L15" s="155">
        <f>+'Weitere Regionsprojekte'!F47</f>
        <v>0</v>
      </c>
      <c r="M15" s="153">
        <f>+IF(ROUND(L15,2)&gt;ROUND(SUM(I15:K15,D15),2),1,0)</f>
        <v>0</v>
      </c>
      <c r="N15" s="376" t="str">
        <f>+IF(M15=1,"Gesamtkosten übersteigen die Summe der Mittelherkünfte! Bitte Überprüfen, ob eine Zwischenfinanzierung notwendig ist!","")</f>
        <v/>
      </c>
      <c r="O15" s="376"/>
      <c r="P15" s="376"/>
      <c r="Q15" s="376"/>
    </row>
    <row r="16" spans="1:17" x14ac:dyDescent="0.25">
      <c r="B16" s="373" t="s">
        <v>379</v>
      </c>
      <c r="C16" s="106"/>
      <c r="D16" s="155">
        <f ca="1">+D9+D15</f>
        <v>0</v>
      </c>
      <c r="E16" s="155">
        <f ca="1">+E9+E15</f>
        <v>0</v>
      </c>
      <c r="F16" s="155">
        <f ca="1">+F9+F15</f>
        <v>0</v>
      </c>
      <c r="G16" s="101" t="str">
        <f t="shared" ca="1" si="1"/>
        <v/>
      </c>
      <c r="H16" s="101"/>
      <c r="I16" s="155">
        <f ca="1">+I9+I15</f>
        <v>0</v>
      </c>
      <c r="J16" s="155">
        <f ca="1">+J9+J15</f>
        <v>0</v>
      </c>
      <c r="K16" s="155">
        <f ca="1">+K9+K15</f>
        <v>0</v>
      </c>
      <c r="L16" s="155">
        <f ca="1">+L9+L15</f>
        <v>0</v>
      </c>
      <c r="N16" s="376"/>
      <c r="O16" s="376"/>
      <c r="P16" s="376"/>
      <c r="Q16" s="376"/>
    </row>
    <row r="17" spans="2:17" x14ac:dyDescent="0.25">
      <c r="H17" s="107"/>
      <c r="N17" s="376"/>
      <c r="O17" s="376"/>
      <c r="P17" s="376"/>
      <c r="Q17" s="376"/>
    </row>
    <row r="18" spans="2:17" ht="20.100000000000001" customHeight="1" x14ac:dyDescent="0.25">
      <c r="B18" s="108" t="s">
        <v>52</v>
      </c>
      <c r="C18" s="98"/>
      <c r="D18" s="146" t="s">
        <v>49</v>
      </c>
      <c r="E18" s="146" t="s">
        <v>148</v>
      </c>
      <c r="F18" s="146" t="s">
        <v>149</v>
      </c>
      <c r="G18" s="146"/>
      <c r="H18" s="147"/>
      <c r="I18" s="148" t="s">
        <v>150</v>
      </c>
      <c r="J18" s="148" t="str">
        <f>+J6</f>
        <v>Einnnahmen</v>
      </c>
      <c r="K18" s="148" t="s">
        <v>25</v>
      </c>
      <c r="L18" s="149" t="s">
        <v>3</v>
      </c>
      <c r="N18" s="141"/>
      <c r="O18" s="141"/>
    </row>
    <row r="19" spans="2:17" ht="15.75" customHeight="1" x14ac:dyDescent="0.25">
      <c r="B19" s="56" t="s">
        <v>37</v>
      </c>
      <c r="C19" s="98"/>
      <c r="D19" s="150">
        <f>+$D$3</f>
        <v>2024</v>
      </c>
      <c r="E19" s="150">
        <f>+$D$3</f>
        <v>2024</v>
      </c>
      <c r="F19" s="150">
        <f>+$D$3</f>
        <v>2024</v>
      </c>
      <c r="G19" s="143" t="s">
        <v>48</v>
      </c>
      <c r="H19" s="99"/>
      <c r="I19" s="151">
        <f>+$D$3</f>
        <v>2024</v>
      </c>
      <c r="J19" s="151">
        <f>+J7</f>
        <v>2024</v>
      </c>
      <c r="K19" s="151">
        <f>+$D$3</f>
        <v>2024</v>
      </c>
      <c r="L19" s="152">
        <f>+$D$3</f>
        <v>2024</v>
      </c>
      <c r="N19" s="141"/>
      <c r="O19" s="141"/>
    </row>
    <row r="20" spans="2:17" ht="5.0999999999999996" customHeight="1" x14ac:dyDescent="0.25">
      <c r="H20" s="107"/>
      <c r="N20" s="141"/>
      <c r="O20" s="141"/>
    </row>
    <row r="21" spans="2:17" x14ac:dyDescent="0.25">
      <c r="B21" s="100" t="s">
        <v>54</v>
      </c>
      <c r="C21" s="109"/>
      <c r="D21" s="155">
        <f ca="1">SUM(E21:F21)</f>
        <v>0</v>
      </c>
      <c r="E21" s="155">
        <f ca="1">SUM(E22:E27)</f>
        <v>0</v>
      </c>
      <c r="F21" s="155">
        <f ca="1">SUM(F22:F27)</f>
        <v>0</v>
      </c>
      <c r="G21" s="101">
        <v>1</v>
      </c>
      <c r="I21" s="155">
        <f ca="1">SUM(I22:I27)</f>
        <v>0</v>
      </c>
      <c r="J21" s="155">
        <f ca="1">SUM(J22:J27)</f>
        <v>0</v>
      </c>
      <c r="K21" s="155">
        <f ca="1">SUM(K22:K27)</f>
        <v>0</v>
      </c>
      <c r="L21" s="155">
        <f ca="1">SUM(L22:L27)</f>
        <v>0</v>
      </c>
      <c r="N21" s="36"/>
      <c r="O21" s="141"/>
    </row>
    <row r="22" spans="2:17" x14ac:dyDescent="0.25">
      <c r="B22" s="110">
        <v>1</v>
      </c>
      <c r="C22" s="111" t="str">
        <f>+'Regionalmanagement Allgemein'!C8</f>
        <v>Regionalmanagement Allgemein</v>
      </c>
      <c r="D22" s="156">
        <f ca="1">0+(SUM(E22:F22))</f>
        <v>0</v>
      </c>
      <c r="E22" s="156">
        <f ca="1">+Finanztabelle!P16</f>
        <v>0</v>
      </c>
      <c r="F22" s="156">
        <f ca="1">+Finanztabelle!Q16</f>
        <v>0</v>
      </c>
      <c r="G22" s="104" t="str">
        <f ca="1">IFERROR(+D22/$D$21,"")</f>
        <v/>
      </c>
      <c r="H22" s="104"/>
      <c r="I22" s="156">
        <f ca="1">+Finanztabelle!R16</f>
        <v>0</v>
      </c>
      <c r="J22" s="156">
        <f ca="1">+Finanztabelle!U16</f>
        <v>0</v>
      </c>
      <c r="K22" s="156">
        <f ca="1">+Finanztabelle!V16</f>
        <v>0</v>
      </c>
      <c r="L22" s="157">
        <f ca="1">+Finanztabelle!O16</f>
        <v>0</v>
      </c>
      <c r="N22" s="36"/>
      <c r="O22" s="141"/>
    </row>
    <row r="23" spans="2:17" x14ac:dyDescent="0.25">
      <c r="B23" s="112">
        <v>2</v>
      </c>
      <c r="C23" s="113" t="str">
        <f>+Leader!C8</f>
        <v>Leader</v>
      </c>
      <c r="D23" s="156">
        <f ca="1">0+(SUM(E23:F23))</f>
        <v>0</v>
      </c>
      <c r="E23" s="156">
        <f ca="1">+Finanztabelle!P17</f>
        <v>0</v>
      </c>
      <c r="F23" s="156">
        <f ca="1">+Finanztabelle!Q17</f>
        <v>0</v>
      </c>
      <c r="G23" s="104" t="str">
        <f t="shared" ref="G23:G27" ca="1" si="2">IFERROR(+D23/$D$21,"")</f>
        <v/>
      </c>
      <c r="H23" s="104"/>
      <c r="I23" s="156">
        <f ca="1">+Finanztabelle!R17</f>
        <v>0</v>
      </c>
      <c r="J23" s="156">
        <f ca="1">+Finanztabelle!U17</f>
        <v>0</v>
      </c>
      <c r="K23" s="156">
        <f ca="1">+Finanztabelle!V17</f>
        <v>0</v>
      </c>
      <c r="L23" s="157">
        <f ca="1">+Finanztabelle!O17</f>
        <v>0</v>
      </c>
      <c r="N23" s="36"/>
      <c r="O23" s="36"/>
    </row>
    <row r="24" spans="2:17" x14ac:dyDescent="0.25">
      <c r="B24" s="112">
        <v>3</v>
      </c>
      <c r="C24" s="113" t="str">
        <f>+'Leader 1'!C8</f>
        <v>Leader 1</v>
      </c>
      <c r="D24" s="156">
        <f t="shared" ref="D24:D27" ca="1" si="3">0+(SUM(E24:F24))</f>
        <v>0</v>
      </c>
      <c r="E24" s="156">
        <f ca="1">+Finanztabelle!P18</f>
        <v>0</v>
      </c>
      <c r="F24" s="156">
        <f ca="1">+Finanztabelle!Q18</f>
        <v>0</v>
      </c>
      <c r="G24" s="104" t="str">
        <f t="shared" ca="1" si="2"/>
        <v/>
      </c>
      <c r="H24" s="104"/>
      <c r="I24" s="156">
        <f ca="1">+Finanztabelle!R18</f>
        <v>0</v>
      </c>
      <c r="J24" s="156">
        <f ca="1">+Finanztabelle!U18</f>
        <v>0</v>
      </c>
      <c r="K24" s="156">
        <f ca="1">+Finanztabelle!V18</f>
        <v>0</v>
      </c>
      <c r="L24" s="157">
        <f ca="1">+Finanztabelle!O18</f>
        <v>0</v>
      </c>
      <c r="N24" s="36"/>
      <c r="O24" s="141"/>
    </row>
    <row r="25" spans="2:17" x14ac:dyDescent="0.25">
      <c r="B25" s="110">
        <v>4</v>
      </c>
      <c r="C25" s="111" t="str">
        <f>+RJMD!C8</f>
        <v>RJMD</v>
      </c>
      <c r="D25" s="156">
        <f t="shared" ca="1" si="3"/>
        <v>0</v>
      </c>
      <c r="E25" s="156">
        <f ca="1">+Finanztabelle!P19</f>
        <v>0</v>
      </c>
      <c r="F25" s="156">
        <f ca="1">+Finanztabelle!Q19</f>
        <v>0</v>
      </c>
      <c r="G25" s="104" t="str">
        <f t="shared" ca="1" si="2"/>
        <v/>
      </c>
      <c r="H25" s="104"/>
      <c r="I25" s="156">
        <f ca="1">+Finanztabelle!R19</f>
        <v>0</v>
      </c>
      <c r="J25" s="156">
        <f ca="1">+Finanztabelle!U19</f>
        <v>0</v>
      </c>
      <c r="K25" s="156">
        <f ca="1">+Finanztabelle!V19</f>
        <v>0</v>
      </c>
      <c r="L25" s="157">
        <f ca="1">+Finanztabelle!O19</f>
        <v>0</v>
      </c>
      <c r="N25" s="36"/>
      <c r="O25" s="141"/>
    </row>
    <row r="26" spans="2:17" x14ac:dyDescent="0.25">
      <c r="B26" s="112">
        <v>5</v>
      </c>
      <c r="C26" s="113" t="str">
        <f>+BBO!C8</f>
        <v>BBO</v>
      </c>
      <c r="D26" s="156">
        <f t="shared" ca="1" si="3"/>
        <v>0</v>
      </c>
      <c r="E26" s="156">
        <f ca="1">+Finanztabelle!P20</f>
        <v>0</v>
      </c>
      <c r="F26" s="156">
        <f ca="1">+Finanztabelle!Q20</f>
        <v>0</v>
      </c>
      <c r="G26" s="104" t="str">
        <f t="shared" ca="1" si="2"/>
        <v/>
      </c>
      <c r="H26" s="104"/>
      <c r="I26" s="156">
        <f ca="1">+Finanztabelle!R20</f>
        <v>0</v>
      </c>
      <c r="J26" s="156">
        <f ca="1">+Finanztabelle!U20</f>
        <v>0</v>
      </c>
      <c r="K26" s="156">
        <f ca="1">+Finanztabelle!V20</f>
        <v>0</v>
      </c>
      <c r="L26" s="157">
        <f ca="1">+Finanztabelle!O20</f>
        <v>0</v>
      </c>
      <c r="N26" s="36"/>
      <c r="O26" s="141"/>
    </row>
    <row r="27" spans="2:17" x14ac:dyDescent="0.25">
      <c r="B27" s="114">
        <v>6</v>
      </c>
      <c r="C27" s="115" t="str">
        <f>+'weitere MGMT'!C8</f>
        <v>weitere MGMT</v>
      </c>
      <c r="D27" s="156">
        <f t="shared" ca="1" si="3"/>
        <v>0</v>
      </c>
      <c r="E27" s="156">
        <f ca="1">+Finanztabelle!P21</f>
        <v>0</v>
      </c>
      <c r="F27" s="156">
        <f ca="1">+Finanztabelle!Q21</f>
        <v>0</v>
      </c>
      <c r="G27" s="104" t="str">
        <f t="shared" ca="1" si="2"/>
        <v/>
      </c>
      <c r="H27" s="104"/>
      <c r="I27" s="156">
        <f ca="1">+Finanztabelle!R21</f>
        <v>0</v>
      </c>
      <c r="J27" s="156">
        <f ca="1">+Finanztabelle!U21</f>
        <v>0</v>
      </c>
      <c r="K27" s="156">
        <f ca="1">+Finanztabelle!V21</f>
        <v>0</v>
      </c>
      <c r="L27" s="157">
        <f ca="1">+Finanztabelle!O21</f>
        <v>0</v>
      </c>
      <c r="N27" s="36"/>
      <c r="O27" s="141"/>
    </row>
    <row r="28" spans="2:17" x14ac:dyDescent="0.25">
      <c r="I28" s="158"/>
      <c r="J28" s="158"/>
      <c r="K28" s="158"/>
      <c r="L28" s="158"/>
      <c r="N28" s="141"/>
      <c r="O28" s="141"/>
    </row>
    <row r="29" spans="2:17" x14ac:dyDescent="0.25">
      <c r="N29" s="141"/>
      <c r="O29" s="141"/>
    </row>
    <row r="30" spans="2:17" ht="20.100000000000001" customHeight="1" x14ac:dyDescent="0.25">
      <c r="B30" s="108" t="s">
        <v>6</v>
      </c>
      <c r="C30" s="98"/>
      <c r="D30" s="146" t="s">
        <v>49</v>
      </c>
      <c r="E30" s="146" t="s">
        <v>148</v>
      </c>
      <c r="F30" s="146" t="s">
        <v>149</v>
      </c>
      <c r="G30" s="146"/>
      <c r="H30" s="147"/>
      <c r="I30" s="148" t="s">
        <v>150</v>
      </c>
      <c r="J30" s="148" t="str">
        <f>+J18</f>
        <v>Einnnahmen</v>
      </c>
      <c r="K30" s="148" t="s">
        <v>25</v>
      </c>
      <c r="L30" s="149" t="s">
        <v>3</v>
      </c>
      <c r="N30" s="141"/>
      <c r="O30" s="141"/>
    </row>
    <row r="31" spans="2:17" ht="15.75" customHeight="1" x14ac:dyDescent="0.25">
      <c r="B31" s="56" t="s">
        <v>37</v>
      </c>
      <c r="C31" s="98"/>
      <c r="D31" s="150">
        <f>+$D$3</f>
        <v>2024</v>
      </c>
      <c r="E31" s="150">
        <f>+$D$3</f>
        <v>2024</v>
      </c>
      <c r="F31" s="150">
        <f>+$D$3</f>
        <v>2024</v>
      </c>
      <c r="G31" s="143" t="s">
        <v>48</v>
      </c>
      <c r="H31" s="99"/>
      <c r="I31" s="151">
        <f>+$D$3</f>
        <v>2024</v>
      </c>
      <c r="J31" s="151">
        <f>+J19</f>
        <v>2024</v>
      </c>
      <c r="K31" s="151">
        <f>+$D$3</f>
        <v>2024</v>
      </c>
      <c r="L31" s="152">
        <f>+$D$3</f>
        <v>2024</v>
      </c>
      <c r="N31" s="141"/>
      <c r="O31" s="141"/>
    </row>
    <row r="32" spans="2:17" ht="5.0999999999999996" customHeight="1" x14ac:dyDescent="0.25">
      <c r="N32" s="141"/>
      <c r="O32" s="141"/>
    </row>
    <row r="33" spans="2:15" x14ac:dyDescent="0.25">
      <c r="B33" s="100" t="s">
        <v>55</v>
      </c>
      <c r="C33" s="109"/>
      <c r="D33" s="155">
        <f ca="1">SUM(E33:F33)</f>
        <v>0</v>
      </c>
      <c r="E33" s="155">
        <f ca="1">SUM(E34:E43)</f>
        <v>0</v>
      </c>
      <c r="F33" s="155">
        <f ca="1">SUM(F34:F43)</f>
        <v>0</v>
      </c>
      <c r="G33" s="101">
        <v>1</v>
      </c>
      <c r="I33" s="155">
        <f ca="1">SUM(I34:I43)</f>
        <v>0</v>
      </c>
      <c r="J33" s="155">
        <f ca="1">SUM(J34:J43)</f>
        <v>0</v>
      </c>
      <c r="K33" s="155">
        <f ca="1">SUM(K34:K43)</f>
        <v>0</v>
      </c>
      <c r="L33" s="155">
        <f ca="1">SUM(L34:L43)</f>
        <v>0</v>
      </c>
      <c r="N33" s="36"/>
      <c r="O33" s="141"/>
    </row>
    <row r="34" spans="2:15" x14ac:dyDescent="0.25">
      <c r="B34" s="116" t="str">
        <f>+'Strat.Ziele_Projektträger_Förd.'!B6</f>
        <v>1.</v>
      </c>
      <c r="C34" s="110" t="str">
        <f>IF(+'Strat.Ziele_Projektträger_Förd.'!C6&lt;&gt;"",'Strat.Ziele_Projektträger_Förd.'!C6,"")</f>
        <v>Gesell. Zusammenhalt stärken</v>
      </c>
      <c r="D34" s="156">
        <f ca="1">0+(SUM(E34:F34))</f>
        <v>0</v>
      </c>
      <c r="E34" s="156">
        <f ca="1">+SUMIF(Finanztabelle!$I$22:$I$74,'Übersicht Finanztabelle'!C34,Finanztabelle!$P$22:$P$74)</f>
        <v>0</v>
      </c>
      <c r="F34" s="156">
        <f ca="1">+SUMIF(Finanztabelle!$I$22:$I$74,'Übersicht Finanztabelle'!C34,Finanztabelle!$Q$22:$Q$74)</f>
        <v>0</v>
      </c>
      <c r="G34" s="104" t="str">
        <f ca="1">IFERROR(+D34/$D$33,"")</f>
        <v/>
      </c>
      <c r="H34" s="104"/>
      <c r="I34" s="156">
        <f ca="1">+SUMIF(Finanztabelle!$I$22:$I$74,'Übersicht Finanztabelle'!C34,Finanztabelle!$R$22:$R$74)</f>
        <v>0</v>
      </c>
      <c r="J34" s="156">
        <f ca="1">+SUMIF(Finanztabelle!$I$22:$I$74,'Übersicht Finanztabelle'!C34,Finanztabelle!$U$22:$U$74)</f>
        <v>0</v>
      </c>
      <c r="K34" s="156">
        <f ca="1">+SUMIF(Finanztabelle!$I$22:$I$74,'Übersicht Finanztabelle'!C34,Finanztabelle!$V$22:$V$74)</f>
        <v>0</v>
      </c>
      <c r="L34" s="157">
        <f ca="1">+SUMIF(Finanztabelle!$I$22:$I$74,'Übersicht Finanztabelle'!C34,Finanztabelle!$O$22:$O$74)</f>
        <v>0</v>
      </c>
      <c r="N34" s="36"/>
      <c r="O34" s="141"/>
    </row>
    <row r="35" spans="2:15" x14ac:dyDescent="0.25">
      <c r="B35" s="116" t="str">
        <f>+'Strat.Ziele_Projektträger_Förd.'!B7</f>
        <v>2.</v>
      </c>
      <c r="C35" s="110" t="str">
        <f>IF(+'Strat.Ziele_Projektträger_Förd.'!C7&lt;&gt;"",'Strat.Ziele_Projektträger_Förd.'!C7,"")</f>
        <v>Wertschöpfung d. Partnerschaften</v>
      </c>
      <c r="D35" s="156">
        <f ca="1">0+(SUM(E35:F35))</f>
        <v>0</v>
      </c>
      <c r="E35" s="156">
        <f ca="1">+SUMIF(Finanztabelle!$I$22:$I$74,'Übersicht Finanztabelle'!C35,Finanztabelle!$P$22:$P$74)</f>
        <v>0</v>
      </c>
      <c r="F35" s="156">
        <f ca="1">+SUMIF(Finanztabelle!$I$22:$I$74,'Übersicht Finanztabelle'!C35,Finanztabelle!$Q$22:$Q$74)</f>
        <v>0</v>
      </c>
      <c r="G35" s="104" t="str">
        <f t="shared" ref="G35:G39" ca="1" si="4">IFERROR(+D35/$D$33,"")</f>
        <v/>
      </c>
      <c r="H35" s="104"/>
      <c r="I35" s="156">
        <f ca="1">+SUMIF(Finanztabelle!$I$22:$I$74,'Übersicht Finanztabelle'!C35,Finanztabelle!$R$22:$R$74)</f>
        <v>0</v>
      </c>
      <c r="J35" s="156">
        <f ca="1">+SUMIF(Finanztabelle!$I$22:$I$74,'Übersicht Finanztabelle'!C35,Finanztabelle!$U$22:$U$74)</f>
        <v>0</v>
      </c>
      <c r="K35" s="156">
        <f ca="1">+SUMIF(Finanztabelle!$I$22:$I$74,'Übersicht Finanztabelle'!C35,Finanztabelle!$V$22:$V$74)</f>
        <v>0</v>
      </c>
      <c r="L35" s="157">
        <f ca="1">+SUMIF(Finanztabelle!$I$22:$I$74,'Übersicht Finanztabelle'!C35,Finanztabelle!$O$22:$O$74)</f>
        <v>0</v>
      </c>
      <c r="N35" s="36"/>
      <c r="O35" s="141"/>
    </row>
    <row r="36" spans="2:15" x14ac:dyDescent="0.25">
      <c r="B36" s="116" t="str">
        <f>+'Strat.Ziele_Projektträger_Förd.'!B8</f>
        <v>3.</v>
      </c>
      <c r="C36" s="110" t="str">
        <f>IF(+'Strat.Ziele_Projektträger_Förd.'!C8&lt;&gt;"",'Strat.Ziele_Projektträger_Förd.'!C8,"")</f>
        <v>Starke Kerne und Standorte</v>
      </c>
      <c r="D36" s="156">
        <f ca="1">0+(SUM(E36:F36))</f>
        <v>0</v>
      </c>
      <c r="E36" s="156">
        <f ca="1">+SUMIF(Finanztabelle!$I$22:$I$74,'Übersicht Finanztabelle'!C36,Finanztabelle!$P$22:$P$74)</f>
        <v>0</v>
      </c>
      <c r="F36" s="156">
        <f ca="1">+SUMIF(Finanztabelle!$I$22:$I$74,'Übersicht Finanztabelle'!C36,Finanztabelle!$Q$22:$Q$74)</f>
        <v>0</v>
      </c>
      <c r="G36" s="104" t="str">
        <f t="shared" ca="1" si="4"/>
        <v/>
      </c>
      <c r="H36" s="104"/>
      <c r="I36" s="156">
        <f ca="1">+SUMIF(Finanztabelle!$I$22:$I$74,'Übersicht Finanztabelle'!C36,Finanztabelle!$R$22:$R$74)</f>
        <v>0</v>
      </c>
      <c r="J36" s="156">
        <f ca="1">+SUMIF(Finanztabelle!$I$22:$I$74,'Übersicht Finanztabelle'!C36,Finanztabelle!$U$22:$U$74)</f>
        <v>0</v>
      </c>
      <c r="K36" s="156">
        <f ca="1">+SUMIF(Finanztabelle!$I$22:$I$74,'Übersicht Finanztabelle'!C36,Finanztabelle!$V$22:$V$74)</f>
        <v>0</v>
      </c>
      <c r="L36" s="157">
        <f ca="1">+SUMIF(Finanztabelle!$I$22:$I$74,'Übersicht Finanztabelle'!C36,Finanztabelle!$O$22:$O$74)</f>
        <v>0</v>
      </c>
      <c r="N36" s="36"/>
      <c r="O36" s="141"/>
    </row>
    <row r="37" spans="2:15" x14ac:dyDescent="0.25">
      <c r="B37" s="116" t="str">
        <f>+'Strat.Ziele_Projektträger_Förd.'!B9</f>
        <v>4.</v>
      </c>
      <c r="C37" s="110" t="str">
        <f>IF(+'Strat.Ziele_Projektträger_Förd.'!C9&lt;&gt;"",'Strat.Ziele_Projektträger_Förd.'!C9,"")</f>
        <v>Hohe Umweltqualität/ Ressourcen managen</v>
      </c>
      <c r="D37" s="156">
        <f ca="1">0+(SUM(E37:F37))</f>
        <v>0</v>
      </c>
      <c r="E37" s="156">
        <f ca="1">+SUMIF(Finanztabelle!$I$22:$I$74,'Übersicht Finanztabelle'!C37,Finanztabelle!$P$22:$P$74)</f>
        <v>0</v>
      </c>
      <c r="F37" s="156">
        <f ca="1">+SUMIF(Finanztabelle!$I$22:$I$74,'Übersicht Finanztabelle'!C37,Finanztabelle!$Q$22:$Q$74)</f>
        <v>0</v>
      </c>
      <c r="G37" s="104" t="str">
        <f t="shared" ca="1" si="4"/>
        <v/>
      </c>
      <c r="H37" s="104"/>
      <c r="I37" s="156">
        <f ca="1">+SUMIF(Finanztabelle!$I$22:$I$74,'Übersicht Finanztabelle'!C37,Finanztabelle!$R$22:$R$74)</f>
        <v>0</v>
      </c>
      <c r="J37" s="156">
        <f ca="1">+SUMIF(Finanztabelle!$I$22:$I$74,'Übersicht Finanztabelle'!C37,Finanztabelle!$U$22:$U$74)</f>
        <v>0</v>
      </c>
      <c r="K37" s="156">
        <f ca="1">+SUMIF(Finanztabelle!$I$22:$I$74,'Übersicht Finanztabelle'!C37,Finanztabelle!$V$22:$V$74)</f>
        <v>0</v>
      </c>
      <c r="L37" s="157">
        <f ca="1">+SUMIF(Finanztabelle!$I$22:$I$74,'Übersicht Finanztabelle'!C37,Finanztabelle!$O$22:$O$74)</f>
        <v>0</v>
      </c>
      <c r="N37" s="36"/>
      <c r="O37" s="141"/>
    </row>
    <row r="38" spans="2:15" x14ac:dyDescent="0.25">
      <c r="B38" s="116" t="str">
        <f>+'Strat.Ziele_Projektträger_Förd.'!B10</f>
        <v>5.</v>
      </c>
      <c r="C38" s="110" t="str">
        <f>IF(+'Strat.Ziele_Projektträger_Förd.'!C10&lt;&gt;"",'Strat.Ziele_Projektträger_Förd.'!C10,"")</f>
        <v>LAG - Struktur</v>
      </c>
      <c r="D38" s="156">
        <f ca="1">0+(SUM(E38:F38))</f>
        <v>0</v>
      </c>
      <c r="E38" s="156">
        <f ca="1">+SUMIF(Finanztabelle!$I$22:$I$74,'Übersicht Finanztabelle'!C38,Finanztabelle!$P$22:$P$74)</f>
        <v>0</v>
      </c>
      <c r="F38" s="156">
        <f ca="1">+SUMIF(Finanztabelle!$I$22:$I$74,'Übersicht Finanztabelle'!C38,Finanztabelle!$Q$22:$Q$74)</f>
        <v>0</v>
      </c>
      <c r="G38" s="104" t="str">
        <f t="shared" ca="1" si="4"/>
        <v/>
      </c>
      <c r="H38" s="104"/>
      <c r="I38" s="156">
        <f ca="1">+SUMIF(Finanztabelle!$I$22:$I$74,'Übersicht Finanztabelle'!C38,Finanztabelle!$R$22:$R$74)</f>
        <v>0</v>
      </c>
      <c r="J38" s="156">
        <f ca="1">+SUMIF(Finanztabelle!$I$22:$I$74,'Übersicht Finanztabelle'!C38,Finanztabelle!$U$22:$U$74)</f>
        <v>0</v>
      </c>
      <c r="K38" s="156">
        <f ca="1">+SUMIF(Finanztabelle!$I$22:$I$74,'Übersicht Finanztabelle'!C38,Finanztabelle!$V$22:$V$74)</f>
        <v>0</v>
      </c>
      <c r="L38" s="157">
        <f ca="1">+SUMIF(Finanztabelle!$I$22:$I$74,'Übersicht Finanztabelle'!C38,Finanztabelle!$O$22:$O$74)</f>
        <v>0</v>
      </c>
      <c r="N38" s="36"/>
      <c r="O38" s="141"/>
    </row>
    <row r="39" spans="2:15" x14ac:dyDescent="0.25">
      <c r="B39" s="116" t="str">
        <f>+'Strat.Ziele_Projektträger_Förd.'!B11</f>
        <v>6.</v>
      </c>
      <c r="C39" s="110" t="str">
        <f>IF(+'Strat.Ziele_Projektträger_Förd.'!C11&lt;&gt;"",'Strat.Ziele_Projektträger_Förd.'!C11,"")</f>
        <v>Dummy</v>
      </c>
      <c r="D39" s="156">
        <f t="shared" ref="D39:D43" ca="1" si="5">0+(SUM(E39:F39))</f>
        <v>0</v>
      </c>
      <c r="E39" s="156">
        <f ca="1">+SUMIF(Finanztabelle!$I$22:$I$74,'Übersicht Finanztabelle'!C39,Finanztabelle!$P$22:$P$74)</f>
        <v>0</v>
      </c>
      <c r="F39" s="156">
        <f ca="1">+SUMIF(Finanztabelle!$I$22:$I$74,'Übersicht Finanztabelle'!C39,Finanztabelle!$Q$22:$Q$74)</f>
        <v>0</v>
      </c>
      <c r="G39" s="104" t="str">
        <f t="shared" ca="1" si="4"/>
        <v/>
      </c>
      <c r="H39" s="104"/>
      <c r="I39" s="156">
        <f ca="1">+SUMIF(Finanztabelle!$I$22:$I$74,'Übersicht Finanztabelle'!C39,Finanztabelle!$R$22:$R$74)</f>
        <v>0</v>
      </c>
      <c r="J39" s="156">
        <f ca="1">+SUMIF(Finanztabelle!$I$22:$I$74,'Übersicht Finanztabelle'!C39,Finanztabelle!$U$22:$U$74)</f>
        <v>0</v>
      </c>
      <c r="K39" s="156">
        <f ca="1">+SUMIF(Finanztabelle!$I$22:$I$74,'Übersicht Finanztabelle'!C39,Finanztabelle!$V$22:$V$74)</f>
        <v>0</v>
      </c>
      <c r="L39" s="157">
        <f ca="1">+SUMIF(Finanztabelle!$I$22:$I$74,'Übersicht Finanztabelle'!C39,Finanztabelle!$O$22:$O$74)</f>
        <v>0</v>
      </c>
      <c r="N39" s="36"/>
      <c r="O39" s="141"/>
    </row>
    <row r="40" spans="2:15" x14ac:dyDescent="0.25">
      <c r="B40" s="116" t="str">
        <f>+'Strat.Ziele_Projektträger_Förd.'!B12</f>
        <v>7.</v>
      </c>
      <c r="C40" s="110" t="str">
        <f>IF(+'Strat.Ziele_Projektträger_Förd.'!C12&lt;&gt;"",'Strat.Ziele_Projektträger_Förd.'!C12,"")</f>
        <v>Dummy1</v>
      </c>
      <c r="D40" s="156">
        <f t="shared" ca="1" si="5"/>
        <v>0</v>
      </c>
      <c r="E40" s="156">
        <f ca="1">+SUMIF(Finanztabelle!$I$22:$I$74,'Übersicht Finanztabelle'!C40,Finanztabelle!$P$22:$P$74)</f>
        <v>0</v>
      </c>
      <c r="F40" s="156">
        <f ca="1">+SUMIF(Finanztabelle!$I$22:$I$74,'Übersicht Finanztabelle'!C40,Finanztabelle!$Q$22:$Q$74)</f>
        <v>0</v>
      </c>
      <c r="G40" s="104" t="str">
        <f t="shared" ref="G40:G43" ca="1" si="6">IFERROR(+D40/$D$33,"")</f>
        <v/>
      </c>
      <c r="H40" s="104"/>
      <c r="I40" s="156">
        <f ca="1">+SUMIF(Finanztabelle!$I$22:$I$74,'Übersicht Finanztabelle'!C40,Finanztabelle!$R$22:$R$74)</f>
        <v>0</v>
      </c>
      <c r="J40" s="156">
        <f ca="1">+SUMIF(Finanztabelle!$I$22:$I$74,'Übersicht Finanztabelle'!C40,Finanztabelle!$U$22:$U$74)</f>
        <v>0</v>
      </c>
      <c r="K40" s="156">
        <f ca="1">+SUMIF(Finanztabelle!$I$22:$I$74,'Übersicht Finanztabelle'!C40,Finanztabelle!$V$22:$V$74)</f>
        <v>0</v>
      </c>
      <c r="L40" s="157">
        <f ca="1">+SUMIF(Finanztabelle!$I$22:$I$74,'Übersicht Finanztabelle'!C40,Finanztabelle!$O$22:$O$74)</f>
        <v>0</v>
      </c>
      <c r="N40" s="36"/>
      <c r="O40" s="141"/>
    </row>
    <row r="41" spans="2:15" x14ac:dyDescent="0.25">
      <c r="B41" s="116" t="str">
        <f>+'Strat.Ziele_Projektträger_Förd.'!B13</f>
        <v>8.</v>
      </c>
      <c r="C41" s="110" t="str">
        <f>IF(+'Strat.Ziele_Projektträger_Förd.'!C13&lt;&gt;"",'Strat.Ziele_Projektträger_Förd.'!C13,"")</f>
        <v>Dummy2</v>
      </c>
      <c r="D41" s="156">
        <f t="shared" ca="1" si="5"/>
        <v>0</v>
      </c>
      <c r="E41" s="156">
        <f ca="1">+SUMIF(Finanztabelle!$I$22:$I$74,'Übersicht Finanztabelle'!C41,Finanztabelle!$P$22:$P$74)</f>
        <v>0</v>
      </c>
      <c r="F41" s="156">
        <f ca="1">+SUMIF(Finanztabelle!$I$22:$I$74,'Übersicht Finanztabelle'!C41,Finanztabelle!$Q$22:$Q$74)</f>
        <v>0</v>
      </c>
      <c r="G41" s="104" t="str">
        <f t="shared" ca="1" si="6"/>
        <v/>
      </c>
      <c r="H41" s="104"/>
      <c r="I41" s="156">
        <f ca="1">+SUMIF(Finanztabelle!$I$22:$I$74,'Übersicht Finanztabelle'!C41,Finanztabelle!$R$22:$R$74)</f>
        <v>0</v>
      </c>
      <c r="J41" s="156">
        <f ca="1">+SUMIF(Finanztabelle!$I$22:$I$74,'Übersicht Finanztabelle'!C41,Finanztabelle!$U$22:$U$74)</f>
        <v>0</v>
      </c>
      <c r="K41" s="156">
        <f ca="1">+SUMIF(Finanztabelle!$I$22:$I$74,'Übersicht Finanztabelle'!C41,Finanztabelle!$V$22:$V$74)</f>
        <v>0</v>
      </c>
      <c r="L41" s="157">
        <f ca="1">+SUMIF(Finanztabelle!$I$22:$I$74,'Übersicht Finanztabelle'!C41,Finanztabelle!$O$22:$O$74)</f>
        <v>0</v>
      </c>
      <c r="N41" s="36"/>
      <c r="O41" s="141"/>
    </row>
    <row r="42" spans="2:15" x14ac:dyDescent="0.25">
      <c r="B42" s="116" t="str">
        <f>+'Strat.Ziele_Projektträger_Förd.'!B14</f>
        <v>9.</v>
      </c>
      <c r="C42" s="110" t="str">
        <f>IF(+'Strat.Ziele_Projektträger_Förd.'!C14&lt;&gt;"",'Strat.Ziele_Projektträger_Förd.'!C14,"")</f>
        <v>Dummy3</v>
      </c>
      <c r="D42" s="156">
        <f t="shared" ca="1" si="5"/>
        <v>0</v>
      </c>
      <c r="E42" s="156">
        <f ca="1">+SUMIF(Finanztabelle!$I$22:$I$74,'Übersicht Finanztabelle'!C42,Finanztabelle!$P$22:$P$74)</f>
        <v>0</v>
      </c>
      <c r="F42" s="156">
        <f ca="1">+SUMIF(Finanztabelle!$I$22:$I$74,'Übersicht Finanztabelle'!C42,Finanztabelle!$Q$22:$Q$74)</f>
        <v>0</v>
      </c>
      <c r="G42" s="104" t="str">
        <f t="shared" ca="1" si="6"/>
        <v/>
      </c>
      <c r="H42" s="104"/>
      <c r="I42" s="156">
        <f ca="1">+SUMIF(Finanztabelle!$I$22:$I$74,'Übersicht Finanztabelle'!C42,Finanztabelle!$R$22:$R$74)</f>
        <v>0</v>
      </c>
      <c r="J42" s="156">
        <f ca="1">+SUMIF(Finanztabelle!$I$22:$I$74,'Übersicht Finanztabelle'!C42,Finanztabelle!$U$22:$U$74)</f>
        <v>0</v>
      </c>
      <c r="K42" s="156">
        <f ca="1">+SUMIF(Finanztabelle!$I$22:$I$74,'Übersicht Finanztabelle'!C42,Finanztabelle!$V$22:$V$74)</f>
        <v>0</v>
      </c>
      <c r="L42" s="157">
        <f ca="1">+SUMIF(Finanztabelle!$I$22:$I$74,'Übersicht Finanztabelle'!C42,Finanztabelle!$O$22:$O$74)</f>
        <v>0</v>
      </c>
      <c r="N42" s="36"/>
      <c r="O42" s="141"/>
    </row>
    <row r="43" spans="2:15" x14ac:dyDescent="0.25">
      <c r="B43" s="116" t="str">
        <f>+'Strat.Ziele_Projektträger_Förd.'!B15</f>
        <v>10.</v>
      </c>
      <c r="C43" s="110" t="str">
        <f>IF(+'Strat.Ziele_Projektträger_Förd.'!C15&lt;&gt;"",'Strat.Ziele_Projektträger_Förd.'!C15,"")</f>
        <v>Dummy4</v>
      </c>
      <c r="D43" s="156">
        <f t="shared" ca="1" si="5"/>
        <v>0</v>
      </c>
      <c r="E43" s="156">
        <f ca="1">+SUMIF(Finanztabelle!$I$22:$I$74,'Übersicht Finanztabelle'!C43,Finanztabelle!$P$22:$P$74)</f>
        <v>0</v>
      </c>
      <c r="F43" s="156">
        <f ca="1">+SUMIF(Finanztabelle!$I$22:$I$74,'Übersicht Finanztabelle'!C43,Finanztabelle!$Q$22:$Q$74)</f>
        <v>0</v>
      </c>
      <c r="G43" s="104" t="str">
        <f t="shared" ca="1" si="6"/>
        <v/>
      </c>
      <c r="H43" s="104"/>
      <c r="I43" s="156">
        <f ca="1">+SUMIF(Finanztabelle!$I$22:$I$74,'Übersicht Finanztabelle'!C43,Finanztabelle!$R$22:$R$74)</f>
        <v>0</v>
      </c>
      <c r="J43" s="156">
        <f ca="1">+SUMIF(Finanztabelle!$I$22:$I$74,'Übersicht Finanztabelle'!C43,Finanztabelle!$U$22:$U$74)</f>
        <v>0</v>
      </c>
      <c r="K43" s="156">
        <f ca="1">+SUMIF(Finanztabelle!$I$22:$I$74,'Übersicht Finanztabelle'!C43,Finanztabelle!$V$22:$V$74)</f>
        <v>0</v>
      </c>
      <c r="L43" s="157">
        <f ca="1">+SUMIF(Finanztabelle!$I$22:$I$74,'Übersicht Finanztabelle'!C43,Finanztabelle!$O$22:$O$74)</f>
        <v>0</v>
      </c>
      <c r="N43" s="36"/>
      <c r="O43" s="141"/>
    </row>
    <row r="44" spans="2:15" x14ac:dyDescent="0.25">
      <c r="B44" s="117"/>
      <c r="N44" s="141"/>
      <c r="O44" s="141"/>
    </row>
    <row r="45" spans="2:15" x14ac:dyDescent="0.25">
      <c r="N45" s="141"/>
      <c r="O45" s="141"/>
    </row>
    <row r="46" spans="2:15" ht="20.100000000000001" customHeight="1" x14ac:dyDescent="0.25">
      <c r="B46" s="108" t="s">
        <v>53</v>
      </c>
      <c r="C46" s="98"/>
      <c r="D46" s="146" t="s">
        <v>49</v>
      </c>
      <c r="E46" s="146" t="s">
        <v>148</v>
      </c>
      <c r="F46" s="146" t="s">
        <v>149</v>
      </c>
      <c r="G46" s="146"/>
      <c r="H46" s="147"/>
      <c r="I46" s="148" t="s">
        <v>150</v>
      </c>
      <c r="J46" s="148" t="str">
        <f>+J30</f>
        <v>Einnnahmen</v>
      </c>
      <c r="K46" s="148" t="s">
        <v>25</v>
      </c>
      <c r="L46" s="149" t="s">
        <v>3</v>
      </c>
      <c r="N46" s="141"/>
      <c r="O46" s="141"/>
    </row>
    <row r="47" spans="2:15" ht="15.75" customHeight="1" x14ac:dyDescent="0.25">
      <c r="B47" s="56" t="s">
        <v>37</v>
      </c>
      <c r="C47" s="98"/>
      <c r="D47" s="150">
        <f>+$D$3</f>
        <v>2024</v>
      </c>
      <c r="E47" s="150">
        <f>+$D$3</f>
        <v>2024</v>
      </c>
      <c r="F47" s="150">
        <f>+$D$3</f>
        <v>2024</v>
      </c>
      <c r="G47" s="143" t="s">
        <v>48</v>
      </c>
      <c r="H47" s="99"/>
      <c r="I47" s="151">
        <f>+$D$3</f>
        <v>2024</v>
      </c>
      <c r="J47" s="151">
        <f>+J31</f>
        <v>2024</v>
      </c>
      <c r="K47" s="151">
        <f>+$D$3</f>
        <v>2024</v>
      </c>
      <c r="L47" s="152">
        <f>+$D$3</f>
        <v>2024</v>
      </c>
      <c r="N47" s="141"/>
      <c r="O47" s="141"/>
    </row>
    <row r="48" spans="2:15" ht="5.0999999999999996" customHeight="1" x14ac:dyDescent="0.25">
      <c r="B48" s="117"/>
      <c r="C48" s="117"/>
      <c r="I48" s="118"/>
      <c r="J48" s="118"/>
      <c r="K48" s="118"/>
      <c r="L48" s="118"/>
      <c r="N48" s="141"/>
      <c r="O48" s="141"/>
    </row>
    <row r="49" spans="2:15" x14ac:dyDescent="0.25">
      <c r="B49" s="100" t="s">
        <v>55</v>
      </c>
      <c r="C49" s="109"/>
      <c r="D49" s="155">
        <f ca="1">SUM(E49:F49)</f>
        <v>0</v>
      </c>
      <c r="E49" s="155">
        <f ca="1">SUM(E50:E79)</f>
        <v>0</v>
      </c>
      <c r="F49" s="155">
        <f ca="1">SUM(F50:F79)</f>
        <v>0</v>
      </c>
      <c r="G49" s="101">
        <v>1</v>
      </c>
      <c r="I49" s="155">
        <f ca="1">SUM(I50:I79)</f>
        <v>0</v>
      </c>
      <c r="J49" s="155">
        <f ca="1">SUM(J50:J79)</f>
        <v>0</v>
      </c>
      <c r="K49" s="155">
        <f ca="1">SUM(K50:K79)</f>
        <v>0</v>
      </c>
      <c r="L49" s="155">
        <f ca="1">SUM(L50:L79)</f>
        <v>0</v>
      </c>
      <c r="N49" s="36"/>
      <c r="O49" s="141"/>
    </row>
    <row r="50" spans="2:15" x14ac:dyDescent="0.25">
      <c r="B50" s="116" t="str">
        <f>+'Strat.Ziele_Projektträger_Förd.'!G6</f>
        <v>1.</v>
      </c>
      <c r="C50" s="111" t="str">
        <f>+IF('Strat.Ziele_Projektträger_Förd.'!H6&lt;&gt;"",'Strat.Ziele_Projektträger_Förd.'!H6,"")</f>
        <v>RM Liezen GmbH</v>
      </c>
      <c r="D50" s="156">
        <f ca="1">0+(SUM(E50:F50))</f>
        <v>0</v>
      </c>
      <c r="E50" s="156">
        <f ca="1">+SUMIF(Finanztabelle!$D$22:$D$74,'Übersicht Finanztabelle'!C50,Finanztabelle!$P$22:$P$74)</f>
        <v>0</v>
      </c>
      <c r="F50" s="156">
        <f ca="1">+SUMIF(Finanztabelle!$D$22:$D$74,'Übersicht Finanztabelle'!C50,Finanztabelle!$Q$22:$Q$74)</f>
        <v>0</v>
      </c>
      <c r="G50" s="104" t="str">
        <f ca="1">IFERROR(+D50/$D$49,"")</f>
        <v/>
      </c>
      <c r="H50" s="104"/>
      <c r="I50" s="156">
        <f ca="1">+SUMIF(Finanztabelle!$D$22:$D$74,'Übersicht Finanztabelle'!C50,Finanztabelle!$R$22:$R$74)</f>
        <v>0</v>
      </c>
      <c r="J50" s="156">
        <f ca="1">+SUMIF(Finanztabelle!$D$22:$D$74,'Übersicht Finanztabelle'!$C50,Finanztabelle!$U$22:$U$74)</f>
        <v>0</v>
      </c>
      <c r="K50" s="156">
        <f ca="1">+SUMIF(Finanztabelle!$D$22:$D$74,'Übersicht Finanztabelle'!$C50,Finanztabelle!$V$22:$V$74)</f>
        <v>0</v>
      </c>
      <c r="L50" s="157">
        <f ca="1">+SUMIF(Finanztabelle!$D$22:$D$74,'Übersicht Finanztabelle'!$C50,Finanztabelle!$O$22:$O$74)</f>
        <v>0</v>
      </c>
      <c r="N50" s="36"/>
      <c r="O50" s="141"/>
    </row>
    <row r="51" spans="2:15" x14ac:dyDescent="0.25">
      <c r="B51" s="116" t="str">
        <f>+'Strat.Ziele_Projektträger_Förd.'!G7</f>
        <v>2.</v>
      </c>
      <c r="C51" s="111" t="str">
        <f>+IF('Strat.Ziele_Projektträger_Förd.'!H7&lt;&gt;"",'Strat.Ziele_Projektträger_Förd.'!H7,"")</f>
        <v>Regionalverband</v>
      </c>
      <c r="D51" s="156">
        <f ca="1">0+(SUM(E51:F51))</f>
        <v>0</v>
      </c>
      <c r="E51" s="156">
        <f ca="1">+SUMIF(Finanztabelle!$D$22:$D$74,'Übersicht Finanztabelle'!C51,Finanztabelle!$P$22:$P$74)</f>
        <v>0</v>
      </c>
      <c r="F51" s="156">
        <f ca="1">+SUMIF(Finanztabelle!$D$22:$D$74,'Übersicht Finanztabelle'!C51,Finanztabelle!$Q$22:$Q$74)</f>
        <v>0</v>
      </c>
      <c r="G51" s="104" t="str">
        <f t="shared" ref="G51:G53" ca="1" si="7">IFERROR(+D51/$D$49,"")</f>
        <v/>
      </c>
      <c r="H51" s="104"/>
      <c r="I51" s="156">
        <f ca="1">+SUMIF(Finanztabelle!$D$22:$D$74,'Übersicht Finanztabelle'!C51,Finanztabelle!$R$22:$R$74)</f>
        <v>0</v>
      </c>
      <c r="J51" s="156">
        <f ca="1">+SUMIF(Finanztabelle!$D$22:$D$74,'Übersicht Finanztabelle'!$C51,Finanztabelle!$U$22:$U$74)</f>
        <v>0</v>
      </c>
      <c r="K51" s="156">
        <f ca="1">+SUMIF(Finanztabelle!$D$22:$D$74,'Übersicht Finanztabelle'!C51,Finanztabelle!$V$22:$V$74)</f>
        <v>0</v>
      </c>
      <c r="L51" s="157">
        <f ca="1">+SUMIF(Finanztabelle!$D$22:$D$74,'Übersicht Finanztabelle'!$C51,Finanztabelle!$O$22:$O$74)</f>
        <v>0</v>
      </c>
      <c r="N51" s="36"/>
      <c r="O51" s="141"/>
    </row>
    <row r="52" spans="2:15" x14ac:dyDescent="0.25">
      <c r="B52" s="116" t="str">
        <f>+'Strat.Ziele_Projektträger_Förd.'!G8</f>
        <v>3.</v>
      </c>
      <c r="C52" s="111" t="str">
        <f>+IF('Strat.Ziele_Projektträger_Förd.'!H8&lt;&gt;"",'Strat.Ziele_Projektträger_Förd.'!H8,"")</f>
        <v>LE GmbH</v>
      </c>
      <c r="D52" s="156">
        <f ca="1">0+(SUM(E52:F52))</f>
        <v>0</v>
      </c>
      <c r="E52" s="156">
        <f ca="1">+SUMIF(Finanztabelle!$D$22:$D$74,'Übersicht Finanztabelle'!C52,Finanztabelle!$P$22:$P$74)</f>
        <v>0</v>
      </c>
      <c r="F52" s="156">
        <f ca="1">+SUMIF(Finanztabelle!$D$22:$D$74,'Übersicht Finanztabelle'!C52,Finanztabelle!$Q$22:$Q$74)</f>
        <v>0</v>
      </c>
      <c r="G52" s="104" t="str">
        <f t="shared" ca="1" si="7"/>
        <v/>
      </c>
      <c r="H52" s="104"/>
      <c r="I52" s="156">
        <f ca="1">+SUMIF(Finanztabelle!$D$22:$D$74,'Übersicht Finanztabelle'!C52,Finanztabelle!$R$22:$R$74)</f>
        <v>0</v>
      </c>
      <c r="J52" s="156">
        <f ca="1">+SUMIF(Finanztabelle!$D$22:$D$74,'Übersicht Finanztabelle'!$C52,Finanztabelle!$U$22:$U$74)</f>
        <v>0</v>
      </c>
      <c r="K52" s="156">
        <f ca="1">+SUMIF(Finanztabelle!$D$22:$D$74,'Übersicht Finanztabelle'!C52,Finanztabelle!$V$22:$V$74)</f>
        <v>0</v>
      </c>
      <c r="L52" s="157">
        <f ca="1">+SUMIF(Finanztabelle!$D$22:$D$74,'Übersicht Finanztabelle'!$C52,Finanztabelle!$O$22:$O$74)</f>
        <v>0</v>
      </c>
      <c r="N52" s="36"/>
      <c r="O52" s="141"/>
    </row>
    <row r="53" spans="2:15" x14ac:dyDescent="0.25">
      <c r="B53" s="116" t="str">
        <f>+'Strat.Ziele_Projektträger_Förd.'!G9</f>
        <v>4.</v>
      </c>
      <c r="C53" s="111" t="str">
        <f>+IF('Strat.Ziele_Projektträger_Förd.'!H9&lt;&gt;"",'Strat.Ziele_Projektträger_Förd.'!H9,"")</f>
        <v>Dummy 1 GmbH</v>
      </c>
      <c r="D53" s="156">
        <f t="shared" ref="D53:D79" ca="1" si="8">0+(SUM(E53:F53))</f>
        <v>0</v>
      </c>
      <c r="E53" s="156">
        <f ca="1">+SUMIF(Finanztabelle!$D$22:$D$74,'Übersicht Finanztabelle'!C53,Finanztabelle!$P$22:$P$74)</f>
        <v>0</v>
      </c>
      <c r="F53" s="156">
        <f ca="1">+SUMIF(Finanztabelle!$D$22:$D$74,'Übersicht Finanztabelle'!C53,Finanztabelle!$Q$22:$Q$74)</f>
        <v>0</v>
      </c>
      <c r="G53" s="104" t="str">
        <f t="shared" ca="1" si="7"/>
        <v/>
      </c>
      <c r="H53" s="104"/>
      <c r="I53" s="156">
        <f ca="1">+SUMIF(Finanztabelle!$D$22:$D$74,'Übersicht Finanztabelle'!C53,Finanztabelle!$R$22:$R$74)</f>
        <v>0</v>
      </c>
      <c r="J53" s="156">
        <f ca="1">+SUMIF(Finanztabelle!$D$22:$D$74,'Übersicht Finanztabelle'!$C53,Finanztabelle!$U$22:$U$74)</f>
        <v>0</v>
      </c>
      <c r="K53" s="156">
        <f ca="1">+SUMIF(Finanztabelle!$D$22:$D$74,'Übersicht Finanztabelle'!C53,Finanztabelle!$V$22:$V$74)</f>
        <v>0</v>
      </c>
      <c r="L53" s="157">
        <f ca="1">+SUMIF(Finanztabelle!$D$22:$D$74,'Übersicht Finanztabelle'!$C53,Finanztabelle!$O$22:$O$74)</f>
        <v>0</v>
      </c>
      <c r="N53" s="36"/>
      <c r="O53" s="141"/>
    </row>
    <row r="54" spans="2:15" x14ac:dyDescent="0.25">
      <c r="B54" s="116" t="str">
        <f>+'Strat.Ziele_Projektträger_Förd.'!G10</f>
        <v>5.</v>
      </c>
      <c r="C54" s="111" t="str">
        <f>+IF('Strat.Ziele_Projektträger_Förd.'!H10&lt;&gt;"",'Strat.Ziele_Projektträger_Förd.'!H10,"")</f>
        <v>Dummy 2 GmbH</v>
      </c>
      <c r="D54" s="156">
        <f t="shared" ca="1" si="8"/>
        <v>0</v>
      </c>
      <c r="E54" s="156">
        <f ca="1">+SUMIF(Finanztabelle!$D$22:$D$74,'Übersicht Finanztabelle'!C54,Finanztabelle!$P$22:$P$74)</f>
        <v>0</v>
      </c>
      <c r="F54" s="156">
        <f ca="1">+SUMIF(Finanztabelle!$D$22:$D$74,'Übersicht Finanztabelle'!C54,Finanztabelle!$Q$22:$Q$74)</f>
        <v>0</v>
      </c>
      <c r="G54" s="104" t="str">
        <f t="shared" ref="G54:G79" ca="1" si="9">IFERROR(+D54/$D$49,"")</f>
        <v/>
      </c>
      <c r="H54" s="104"/>
      <c r="I54" s="156">
        <f ca="1">+SUMIF(Finanztabelle!$D$22:$D$74,'Übersicht Finanztabelle'!C54,Finanztabelle!$R$22:$R$74)</f>
        <v>0</v>
      </c>
      <c r="J54" s="156">
        <f ca="1">+SUMIF(Finanztabelle!$D$22:$D$74,'Übersicht Finanztabelle'!$C54,Finanztabelle!$U$22:$U$74)</f>
        <v>0</v>
      </c>
      <c r="K54" s="156">
        <f ca="1">+SUMIF(Finanztabelle!$D$22:$D$74,'Übersicht Finanztabelle'!C54,Finanztabelle!$V$22:$V$74)</f>
        <v>0</v>
      </c>
      <c r="L54" s="157">
        <f ca="1">+SUMIF(Finanztabelle!$D$22:$D$74,'Übersicht Finanztabelle'!$C54,Finanztabelle!$O$22:$O$74)</f>
        <v>0</v>
      </c>
      <c r="N54" s="36"/>
      <c r="O54" s="141"/>
    </row>
    <row r="55" spans="2:15" x14ac:dyDescent="0.25">
      <c r="B55" s="116" t="str">
        <f>+'Strat.Ziele_Projektträger_Förd.'!G11</f>
        <v>6.</v>
      </c>
      <c r="C55" s="111" t="str">
        <f>+IF('Strat.Ziele_Projektträger_Förd.'!H11&lt;&gt;"",'Strat.Ziele_Projektträger_Förd.'!H11,"")</f>
        <v/>
      </c>
      <c r="D55" s="156">
        <f t="shared" ca="1" si="8"/>
        <v>0</v>
      </c>
      <c r="E55" s="156">
        <f ca="1">+SUMIF(Finanztabelle!$D$22:$D$74,'Übersicht Finanztabelle'!C55,Finanztabelle!$P$22:$P$74)</f>
        <v>0</v>
      </c>
      <c r="F55" s="156">
        <f ca="1">+SUMIF(Finanztabelle!$D$22:$D$74,'Übersicht Finanztabelle'!C55,Finanztabelle!$Q$22:$Q$74)</f>
        <v>0</v>
      </c>
      <c r="G55" s="104" t="str">
        <f t="shared" ca="1" si="9"/>
        <v/>
      </c>
      <c r="H55" s="104"/>
      <c r="I55" s="156">
        <f ca="1">+SUMIF(Finanztabelle!$D$22:$D$74,'Übersicht Finanztabelle'!C55,Finanztabelle!$R$22:$R$74)</f>
        <v>0</v>
      </c>
      <c r="J55" s="156">
        <f ca="1">+SUMIF(Finanztabelle!$D$22:$D$74,'Übersicht Finanztabelle'!$C55,Finanztabelle!$U$22:$U$74)</f>
        <v>0</v>
      </c>
      <c r="K55" s="156">
        <f ca="1">+SUMIF(Finanztabelle!$D$22:$D$74,'Übersicht Finanztabelle'!C55,Finanztabelle!$V$22:$V$74)</f>
        <v>0</v>
      </c>
      <c r="L55" s="157">
        <f ca="1">+SUMIF(Finanztabelle!$D$22:$D$74,'Übersicht Finanztabelle'!$C55,Finanztabelle!$O$22:$O$74)</f>
        <v>0</v>
      </c>
      <c r="N55" s="36"/>
      <c r="O55" s="141"/>
    </row>
    <row r="56" spans="2:15" x14ac:dyDescent="0.25">
      <c r="B56" s="116" t="str">
        <f>+'Strat.Ziele_Projektträger_Förd.'!G12</f>
        <v>7.</v>
      </c>
      <c r="C56" s="111" t="str">
        <f>+IF('Strat.Ziele_Projektträger_Förd.'!H12&lt;&gt;"",'Strat.Ziele_Projektträger_Förd.'!H12,"")</f>
        <v/>
      </c>
      <c r="D56" s="156">
        <f t="shared" ca="1" si="8"/>
        <v>0</v>
      </c>
      <c r="E56" s="156">
        <f ca="1">+SUMIF(Finanztabelle!$D$22:$D$74,'Übersicht Finanztabelle'!C56,Finanztabelle!$P$22:$P$74)</f>
        <v>0</v>
      </c>
      <c r="F56" s="156">
        <f ca="1">+SUMIF(Finanztabelle!$D$22:$D$74,'Übersicht Finanztabelle'!C56,Finanztabelle!$Q$22:$Q$74)</f>
        <v>0</v>
      </c>
      <c r="G56" s="104" t="str">
        <f t="shared" ca="1" si="9"/>
        <v/>
      </c>
      <c r="H56" s="104"/>
      <c r="I56" s="156">
        <f ca="1">+SUMIF(Finanztabelle!$D$22:$D$74,'Übersicht Finanztabelle'!C56,Finanztabelle!$R$22:$R$74)</f>
        <v>0</v>
      </c>
      <c r="J56" s="156">
        <f ca="1">+SUMIF(Finanztabelle!$D$22:$D$74,'Übersicht Finanztabelle'!$C56,Finanztabelle!$U$22:$U$74)</f>
        <v>0</v>
      </c>
      <c r="K56" s="156">
        <f ca="1">+SUMIF(Finanztabelle!$D$22:$D$74,'Übersicht Finanztabelle'!C56,Finanztabelle!$V$22:$V$74)</f>
        <v>0</v>
      </c>
      <c r="L56" s="157">
        <f ca="1">+SUMIF(Finanztabelle!$D$22:$D$74,'Übersicht Finanztabelle'!$C56,Finanztabelle!$O$22:$O$74)</f>
        <v>0</v>
      </c>
      <c r="N56" s="36"/>
      <c r="O56" s="141"/>
    </row>
    <row r="57" spans="2:15" x14ac:dyDescent="0.25">
      <c r="B57" s="116" t="str">
        <f>+'Strat.Ziele_Projektträger_Förd.'!G13</f>
        <v>8.</v>
      </c>
      <c r="C57" s="111" t="str">
        <f>+IF('Strat.Ziele_Projektträger_Förd.'!H13&lt;&gt;"",'Strat.Ziele_Projektträger_Förd.'!H13,"")</f>
        <v/>
      </c>
      <c r="D57" s="156">
        <f t="shared" ca="1" si="8"/>
        <v>0</v>
      </c>
      <c r="E57" s="156">
        <f ca="1">+SUMIF(Finanztabelle!$D$22:$D$74,'Übersicht Finanztabelle'!C57,Finanztabelle!$P$22:$P$74)</f>
        <v>0</v>
      </c>
      <c r="F57" s="156">
        <f ca="1">+SUMIF(Finanztabelle!$D$22:$D$74,'Übersicht Finanztabelle'!C57,Finanztabelle!$Q$22:$Q$74)</f>
        <v>0</v>
      </c>
      <c r="G57" s="104" t="str">
        <f t="shared" ca="1" si="9"/>
        <v/>
      </c>
      <c r="H57" s="104"/>
      <c r="I57" s="156">
        <f ca="1">+SUMIF(Finanztabelle!$D$22:$D$74,'Übersicht Finanztabelle'!C57,Finanztabelle!$R$22:$R$74)</f>
        <v>0</v>
      </c>
      <c r="J57" s="156">
        <f ca="1">+SUMIF(Finanztabelle!$D$22:$D$74,'Übersicht Finanztabelle'!$C57,Finanztabelle!$U$22:$U$74)</f>
        <v>0</v>
      </c>
      <c r="K57" s="156">
        <f ca="1">+SUMIF(Finanztabelle!$D$22:$D$74,'Übersicht Finanztabelle'!C57,Finanztabelle!$V$22:$V$74)</f>
        <v>0</v>
      </c>
      <c r="L57" s="157">
        <f ca="1">+SUMIF(Finanztabelle!$D$22:$D$74,'Übersicht Finanztabelle'!$C57,Finanztabelle!$O$22:$O$74)</f>
        <v>0</v>
      </c>
      <c r="N57" s="36"/>
      <c r="O57" s="141"/>
    </row>
    <row r="58" spans="2:15" x14ac:dyDescent="0.25">
      <c r="B58" s="116" t="str">
        <f>+'Strat.Ziele_Projektträger_Förd.'!G14</f>
        <v>9.</v>
      </c>
      <c r="C58" s="111" t="str">
        <f>+IF('Strat.Ziele_Projektträger_Förd.'!H14&lt;&gt;"",'Strat.Ziele_Projektträger_Förd.'!H14,"")</f>
        <v/>
      </c>
      <c r="D58" s="156">
        <f t="shared" ca="1" si="8"/>
        <v>0</v>
      </c>
      <c r="E58" s="156">
        <f ca="1">+SUMIF(Finanztabelle!$D$22:$D$74,'Übersicht Finanztabelle'!C58,Finanztabelle!$P$22:$P$74)</f>
        <v>0</v>
      </c>
      <c r="F58" s="156">
        <f ca="1">+SUMIF(Finanztabelle!$D$22:$D$74,'Übersicht Finanztabelle'!C58,Finanztabelle!$Q$22:$Q$74)</f>
        <v>0</v>
      </c>
      <c r="G58" s="104" t="str">
        <f t="shared" ca="1" si="9"/>
        <v/>
      </c>
      <c r="H58" s="104"/>
      <c r="I58" s="156">
        <f ca="1">+SUMIF(Finanztabelle!$D$22:$D$74,'Übersicht Finanztabelle'!C58,Finanztabelle!$R$22:$R$74)</f>
        <v>0</v>
      </c>
      <c r="J58" s="156">
        <f ca="1">+SUMIF(Finanztabelle!$D$22:$D$74,'Übersicht Finanztabelle'!$C58,Finanztabelle!$U$22:$U$74)</f>
        <v>0</v>
      </c>
      <c r="K58" s="156">
        <f ca="1">+SUMIF(Finanztabelle!$D$22:$D$74,'Übersicht Finanztabelle'!C58,Finanztabelle!$V$22:$V$74)</f>
        <v>0</v>
      </c>
      <c r="L58" s="157">
        <f ca="1">+SUMIF(Finanztabelle!$D$22:$D$74,'Übersicht Finanztabelle'!$C58,Finanztabelle!$O$22:$O$74)</f>
        <v>0</v>
      </c>
      <c r="N58" s="36"/>
      <c r="O58" s="141"/>
    </row>
    <row r="59" spans="2:15" x14ac:dyDescent="0.25">
      <c r="B59" s="116" t="str">
        <f>+'Strat.Ziele_Projektträger_Förd.'!G15</f>
        <v>10.</v>
      </c>
      <c r="C59" s="111" t="str">
        <f>+IF('Strat.Ziele_Projektträger_Förd.'!H15&lt;&gt;"",'Strat.Ziele_Projektträger_Förd.'!H15,"")</f>
        <v/>
      </c>
      <c r="D59" s="156">
        <f t="shared" ca="1" si="8"/>
        <v>0</v>
      </c>
      <c r="E59" s="156">
        <f ca="1">+SUMIF(Finanztabelle!$D$22:$D$74,'Übersicht Finanztabelle'!C59,Finanztabelle!$P$22:$P$74)</f>
        <v>0</v>
      </c>
      <c r="F59" s="156">
        <f ca="1">+SUMIF(Finanztabelle!$D$22:$D$74,'Übersicht Finanztabelle'!C59,Finanztabelle!$Q$22:$Q$74)</f>
        <v>0</v>
      </c>
      <c r="G59" s="104" t="str">
        <f t="shared" ca="1" si="9"/>
        <v/>
      </c>
      <c r="H59" s="104"/>
      <c r="I59" s="156">
        <f ca="1">+SUMIF(Finanztabelle!$D$22:$D$74,'Übersicht Finanztabelle'!C59,Finanztabelle!$R$22:$R$74)</f>
        <v>0</v>
      </c>
      <c r="J59" s="156">
        <f ca="1">+SUMIF(Finanztabelle!$D$22:$D$74,'Übersicht Finanztabelle'!$C59,Finanztabelle!$U$22:$U$74)</f>
        <v>0</v>
      </c>
      <c r="K59" s="156">
        <f ca="1">+SUMIF(Finanztabelle!$D$22:$D$74,'Übersicht Finanztabelle'!C59,Finanztabelle!$V$22:$V$74)</f>
        <v>0</v>
      </c>
      <c r="L59" s="157">
        <f ca="1">+SUMIF(Finanztabelle!$D$22:$D$74,'Übersicht Finanztabelle'!$C59,Finanztabelle!$O$22:$O$74)</f>
        <v>0</v>
      </c>
      <c r="N59" s="36"/>
      <c r="O59" s="141"/>
    </row>
    <row r="60" spans="2:15" x14ac:dyDescent="0.25">
      <c r="B60" s="116" t="str">
        <f>+'Strat.Ziele_Projektträger_Förd.'!G16</f>
        <v>11.</v>
      </c>
      <c r="C60" s="111" t="str">
        <f>+IF('Strat.Ziele_Projektträger_Förd.'!H16&lt;&gt;"",'Strat.Ziele_Projektträger_Förd.'!H16,"")</f>
        <v/>
      </c>
      <c r="D60" s="156">
        <f t="shared" ca="1" si="8"/>
        <v>0</v>
      </c>
      <c r="E60" s="156">
        <f ca="1">+SUMIF(Finanztabelle!$D$22:$D$74,'Übersicht Finanztabelle'!C60,Finanztabelle!$P$22:$P$74)</f>
        <v>0</v>
      </c>
      <c r="F60" s="156">
        <f ca="1">+SUMIF(Finanztabelle!$D$22:$D$74,'Übersicht Finanztabelle'!C60,Finanztabelle!$Q$22:$Q$74)</f>
        <v>0</v>
      </c>
      <c r="G60" s="104" t="str">
        <f t="shared" ca="1" si="9"/>
        <v/>
      </c>
      <c r="H60" s="104"/>
      <c r="I60" s="156">
        <f ca="1">+SUMIF(Finanztabelle!$D$22:$D$74,'Übersicht Finanztabelle'!C60,Finanztabelle!$R$22:$R$74)</f>
        <v>0</v>
      </c>
      <c r="J60" s="156">
        <f ca="1">+SUMIF(Finanztabelle!$D$22:$D$74,'Übersicht Finanztabelle'!$C60,Finanztabelle!$U$22:$U$74)</f>
        <v>0</v>
      </c>
      <c r="K60" s="156">
        <f ca="1">+SUMIF(Finanztabelle!$D$22:$D$74,'Übersicht Finanztabelle'!C60,Finanztabelle!$V$22:$V$74)</f>
        <v>0</v>
      </c>
      <c r="L60" s="157">
        <f ca="1">+SUMIF(Finanztabelle!$D$22:$D$74,'Übersicht Finanztabelle'!$C60,Finanztabelle!$O$22:$O$74)</f>
        <v>0</v>
      </c>
      <c r="N60" s="36"/>
      <c r="O60" s="141"/>
    </row>
    <row r="61" spans="2:15" x14ac:dyDescent="0.25">
      <c r="B61" s="116" t="str">
        <f>+'Strat.Ziele_Projektträger_Förd.'!G17</f>
        <v>12.</v>
      </c>
      <c r="C61" s="111" t="str">
        <f>+IF('Strat.Ziele_Projektträger_Förd.'!H17&lt;&gt;"",'Strat.Ziele_Projektträger_Förd.'!H17,"")</f>
        <v/>
      </c>
      <c r="D61" s="156">
        <f t="shared" ca="1" si="8"/>
        <v>0</v>
      </c>
      <c r="E61" s="156">
        <f ca="1">+SUMIF(Finanztabelle!$D$22:$D$74,'Übersicht Finanztabelle'!C61,Finanztabelle!$P$22:$P$74)</f>
        <v>0</v>
      </c>
      <c r="F61" s="156">
        <f ca="1">+SUMIF(Finanztabelle!$D$22:$D$74,'Übersicht Finanztabelle'!C61,Finanztabelle!$Q$22:$Q$74)</f>
        <v>0</v>
      </c>
      <c r="G61" s="104" t="str">
        <f t="shared" ca="1" si="9"/>
        <v/>
      </c>
      <c r="H61" s="104"/>
      <c r="I61" s="156">
        <f ca="1">+SUMIF(Finanztabelle!$D$22:$D$74,'Übersicht Finanztabelle'!C61,Finanztabelle!$R$22:$R$74)</f>
        <v>0</v>
      </c>
      <c r="J61" s="156">
        <f ca="1">+SUMIF(Finanztabelle!$D$22:$D$74,'Übersicht Finanztabelle'!$C61,Finanztabelle!$U$22:$U$74)</f>
        <v>0</v>
      </c>
      <c r="K61" s="156">
        <f ca="1">+SUMIF(Finanztabelle!$D$22:$D$74,'Übersicht Finanztabelle'!C61,Finanztabelle!$V$22:$V$74)</f>
        <v>0</v>
      </c>
      <c r="L61" s="157">
        <f ca="1">+SUMIF(Finanztabelle!$D$22:$D$74,'Übersicht Finanztabelle'!$C61,Finanztabelle!$O$22:$O$74)</f>
        <v>0</v>
      </c>
      <c r="N61" s="36"/>
      <c r="O61" s="141"/>
    </row>
    <row r="62" spans="2:15" x14ac:dyDescent="0.25">
      <c r="B62" s="116" t="str">
        <f>+'Strat.Ziele_Projektträger_Förd.'!G18</f>
        <v>13.</v>
      </c>
      <c r="C62" s="111" t="str">
        <f>+IF('Strat.Ziele_Projektträger_Förd.'!H18&lt;&gt;"",'Strat.Ziele_Projektträger_Förd.'!H18,"")</f>
        <v/>
      </c>
      <c r="D62" s="156">
        <f t="shared" ca="1" si="8"/>
        <v>0</v>
      </c>
      <c r="E62" s="156">
        <f ca="1">+SUMIF(Finanztabelle!$D$22:$D$74,'Übersicht Finanztabelle'!C62,Finanztabelle!$P$22:$P$74)</f>
        <v>0</v>
      </c>
      <c r="F62" s="156">
        <f ca="1">+SUMIF(Finanztabelle!$D$22:$D$74,'Übersicht Finanztabelle'!C62,Finanztabelle!$Q$22:$Q$74)</f>
        <v>0</v>
      </c>
      <c r="G62" s="104" t="str">
        <f t="shared" ca="1" si="9"/>
        <v/>
      </c>
      <c r="H62" s="104"/>
      <c r="I62" s="156">
        <f ca="1">+SUMIF(Finanztabelle!$D$22:$D$74,'Übersicht Finanztabelle'!C62,Finanztabelle!$R$22:$R$74)</f>
        <v>0</v>
      </c>
      <c r="J62" s="156">
        <f ca="1">+SUMIF(Finanztabelle!$D$22:$D$74,'Übersicht Finanztabelle'!$C62,Finanztabelle!$U$22:$U$74)</f>
        <v>0</v>
      </c>
      <c r="K62" s="156">
        <f ca="1">+SUMIF(Finanztabelle!$D$22:$D$74,'Übersicht Finanztabelle'!C62,Finanztabelle!$V$22:$V$74)</f>
        <v>0</v>
      </c>
      <c r="L62" s="157">
        <f ca="1">+SUMIF(Finanztabelle!$D$22:$D$74,'Übersicht Finanztabelle'!$C62,Finanztabelle!$O$22:$O$74)</f>
        <v>0</v>
      </c>
      <c r="N62" s="36"/>
      <c r="O62" s="141"/>
    </row>
    <row r="63" spans="2:15" x14ac:dyDescent="0.25">
      <c r="B63" s="116" t="str">
        <f>+'Strat.Ziele_Projektträger_Förd.'!G19</f>
        <v>14.</v>
      </c>
      <c r="C63" s="111" t="str">
        <f>+IF('Strat.Ziele_Projektträger_Förd.'!H19&lt;&gt;"",'Strat.Ziele_Projektträger_Förd.'!H19,"")</f>
        <v/>
      </c>
      <c r="D63" s="156">
        <f t="shared" ca="1" si="8"/>
        <v>0</v>
      </c>
      <c r="E63" s="156">
        <f ca="1">+SUMIF(Finanztabelle!$D$22:$D$74,'Übersicht Finanztabelle'!C63,Finanztabelle!$P$22:$P$74)</f>
        <v>0</v>
      </c>
      <c r="F63" s="156">
        <f ca="1">+SUMIF(Finanztabelle!$D$22:$D$74,'Übersicht Finanztabelle'!C63,Finanztabelle!$Q$22:$Q$74)</f>
        <v>0</v>
      </c>
      <c r="G63" s="104" t="str">
        <f t="shared" ca="1" si="9"/>
        <v/>
      </c>
      <c r="H63" s="104"/>
      <c r="I63" s="156">
        <f ca="1">+SUMIF(Finanztabelle!$D$22:$D$74,'Übersicht Finanztabelle'!C63,Finanztabelle!$R$22:$R$74)</f>
        <v>0</v>
      </c>
      <c r="J63" s="156">
        <f ca="1">+SUMIF(Finanztabelle!$D$22:$D$74,'Übersicht Finanztabelle'!$C63,Finanztabelle!$U$22:$U$74)</f>
        <v>0</v>
      </c>
      <c r="K63" s="156">
        <f ca="1">+SUMIF(Finanztabelle!$D$22:$D$74,'Übersicht Finanztabelle'!C63,Finanztabelle!$V$22:$V$74)</f>
        <v>0</v>
      </c>
      <c r="L63" s="157">
        <f ca="1">+SUMIF(Finanztabelle!$D$22:$D$74,'Übersicht Finanztabelle'!$C63,Finanztabelle!$O$22:$O$74)</f>
        <v>0</v>
      </c>
      <c r="N63" s="36"/>
      <c r="O63" s="141"/>
    </row>
    <row r="64" spans="2:15" x14ac:dyDescent="0.25">
      <c r="B64" s="116" t="str">
        <f>+'Strat.Ziele_Projektträger_Förd.'!G20</f>
        <v>15.</v>
      </c>
      <c r="C64" s="111" t="str">
        <f>+IF('Strat.Ziele_Projektträger_Förd.'!H20&lt;&gt;"",'Strat.Ziele_Projektträger_Förd.'!H20,"")</f>
        <v/>
      </c>
      <c r="D64" s="156">
        <f t="shared" ca="1" si="8"/>
        <v>0</v>
      </c>
      <c r="E64" s="156">
        <f ca="1">+SUMIF(Finanztabelle!$D$22:$D$74,'Übersicht Finanztabelle'!C64,Finanztabelle!$P$22:$P$74)</f>
        <v>0</v>
      </c>
      <c r="F64" s="156">
        <f ca="1">+SUMIF(Finanztabelle!$D$22:$D$74,'Übersicht Finanztabelle'!C64,Finanztabelle!$Q$22:$Q$74)</f>
        <v>0</v>
      </c>
      <c r="G64" s="104" t="str">
        <f t="shared" ca="1" si="9"/>
        <v/>
      </c>
      <c r="H64" s="104"/>
      <c r="I64" s="156">
        <f ca="1">+SUMIF(Finanztabelle!$D$22:$D$74,'Übersicht Finanztabelle'!C64,Finanztabelle!$R$22:$R$74)</f>
        <v>0</v>
      </c>
      <c r="J64" s="156">
        <f ca="1">+SUMIF(Finanztabelle!$D$22:$D$74,'Übersicht Finanztabelle'!$C64,Finanztabelle!$U$22:$U$74)</f>
        <v>0</v>
      </c>
      <c r="K64" s="156">
        <f ca="1">+SUMIF(Finanztabelle!$D$22:$D$74,'Übersicht Finanztabelle'!C64,Finanztabelle!$V$22:$V$74)</f>
        <v>0</v>
      </c>
      <c r="L64" s="157">
        <f ca="1">+SUMIF(Finanztabelle!$D$22:$D$74,'Übersicht Finanztabelle'!$C64,Finanztabelle!$O$22:$O$74)</f>
        <v>0</v>
      </c>
      <c r="N64" s="36"/>
      <c r="O64" s="141"/>
    </row>
    <row r="65" spans="2:15" x14ac:dyDescent="0.25">
      <c r="B65" s="116" t="str">
        <f>+'Strat.Ziele_Projektträger_Förd.'!G21</f>
        <v>16.</v>
      </c>
      <c r="C65" s="111" t="str">
        <f>+IF('Strat.Ziele_Projektträger_Förd.'!H21&lt;&gt;"",'Strat.Ziele_Projektträger_Förd.'!H21,"")</f>
        <v/>
      </c>
      <c r="D65" s="156">
        <f t="shared" ca="1" si="8"/>
        <v>0</v>
      </c>
      <c r="E65" s="156">
        <f ca="1">+SUMIF(Finanztabelle!$D$22:$D$74,'Übersicht Finanztabelle'!C65,Finanztabelle!$P$22:$P$74)</f>
        <v>0</v>
      </c>
      <c r="F65" s="156">
        <f ca="1">+SUMIF(Finanztabelle!$D$22:$D$74,'Übersicht Finanztabelle'!C65,Finanztabelle!$Q$22:$Q$74)</f>
        <v>0</v>
      </c>
      <c r="G65" s="104" t="str">
        <f t="shared" ca="1" si="9"/>
        <v/>
      </c>
      <c r="H65" s="104"/>
      <c r="I65" s="156">
        <f ca="1">+SUMIF(Finanztabelle!$D$22:$D$74,'Übersicht Finanztabelle'!C65,Finanztabelle!$R$22:$R$74)</f>
        <v>0</v>
      </c>
      <c r="J65" s="156">
        <f ca="1">+SUMIF(Finanztabelle!$D$22:$D$74,'Übersicht Finanztabelle'!$C65,Finanztabelle!$U$22:$U$74)</f>
        <v>0</v>
      </c>
      <c r="K65" s="156">
        <f ca="1">+SUMIF(Finanztabelle!$D$22:$D$74,'Übersicht Finanztabelle'!C65,Finanztabelle!$V$22:$V$74)</f>
        <v>0</v>
      </c>
      <c r="L65" s="157">
        <f ca="1">+SUMIF(Finanztabelle!$D$22:$D$74,'Übersicht Finanztabelle'!$C65,Finanztabelle!$O$22:$O$74)</f>
        <v>0</v>
      </c>
      <c r="N65" s="36"/>
      <c r="O65" s="141"/>
    </row>
    <row r="66" spans="2:15" x14ac:dyDescent="0.25">
      <c r="B66" s="116" t="str">
        <f>+'Strat.Ziele_Projektträger_Förd.'!G22</f>
        <v>17.</v>
      </c>
      <c r="C66" s="111" t="str">
        <f>+IF('Strat.Ziele_Projektträger_Förd.'!H22&lt;&gt;"",'Strat.Ziele_Projektträger_Förd.'!H22,"")</f>
        <v/>
      </c>
      <c r="D66" s="156">
        <f t="shared" ca="1" si="8"/>
        <v>0</v>
      </c>
      <c r="E66" s="156">
        <f ca="1">+SUMIF(Finanztabelle!$D$22:$D$74,'Übersicht Finanztabelle'!C66,Finanztabelle!$P$22:$P$74)</f>
        <v>0</v>
      </c>
      <c r="F66" s="156">
        <f ca="1">+SUMIF(Finanztabelle!$D$22:$D$74,'Übersicht Finanztabelle'!C66,Finanztabelle!$Q$22:$Q$74)</f>
        <v>0</v>
      </c>
      <c r="G66" s="104" t="str">
        <f t="shared" ca="1" si="9"/>
        <v/>
      </c>
      <c r="H66" s="104"/>
      <c r="I66" s="156">
        <f ca="1">+SUMIF(Finanztabelle!$D$22:$D$74,'Übersicht Finanztabelle'!C66,Finanztabelle!$R$22:$R$74)</f>
        <v>0</v>
      </c>
      <c r="J66" s="156">
        <f ca="1">+SUMIF(Finanztabelle!$D$22:$D$74,'Übersicht Finanztabelle'!$C66,Finanztabelle!$U$22:$U$74)</f>
        <v>0</v>
      </c>
      <c r="K66" s="156">
        <f ca="1">+SUMIF(Finanztabelle!$D$22:$D$74,'Übersicht Finanztabelle'!C66,Finanztabelle!$V$22:$V$74)</f>
        <v>0</v>
      </c>
      <c r="L66" s="157">
        <f ca="1">+SUMIF(Finanztabelle!$D$22:$D$74,'Übersicht Finanztabelle'!$C66,Finanztabelle!$O$22:$O$74)</f>
        <v>0</v>
      </c>
      <c r="N66" s="36"/>
      <c r="O66" s="141"/>
    </row>
    <row r="67" spans="2:15" x14ac:dyDescent="0.25">
      <c r="B67" s="116" t="str">
        <f>+'Strat.Ziele_Projektträger_Förd.'!G23</f>
        <v>18.</v>
      </c>
      <c r="C67" s="111" t="str">
        <f>+IF('Strat.Ziele_Projektträger_Förd.'!H23&lt;&gt;"",'Strat.Ziele_Projektträger_Förd.'!H23,"")</f>
        <v/>
      </c>
      <c r="D67" s="156">
        <f t="shared" ca="1" si="8"/>
        <v>0</v>
      </c>
      <c r="E67" s="156">
        <f ca="1">+SUMIF(Finanztabelle!$D$22:$D$74,'Übersicht Finanztabelle'!C67,Finanztabelle!$P$22:$P$74)</f>
        <v>0</v>
      </c>
      <c r="F67" s="156">
        <f ca="1">+SUMIF(Finanztabelle!$D$22:$D$74,'Übersicht Finanztabelle'!C67,Finanztabelle!$Q$22:$Q$74)</f>
        <v>0</v>
      </c>
      <c r="G67" s="104" t="str">
        <f t="shared" ca="1" si="9"/>
        <v/>
      </c>
      <c r="H67" s="104"/>
      <c r="I67" s="156">
        <f ca="1">+SUMIF(Finanztabelle!$D$22:$D$74,'Übersicht Finanztabelle'!C67,Finanztabelle!$R$22:$R$74)</f>
        <v>0</v>
      </c>
      <c r="J67" s="156">
        <f ca="1">+SUMIF(Finanztabelle!$D$22:$D$74,'Übersicht Finanztabelle'!$C67,Finanztabelle!$U$22:$U$74)</f>
        <v>0</v>
      </c>
      <c r="K67" s="156">
        <f ca="1">+SUMIF(Finanztabelle!$D$22:$D$74,'Übersicht Finanztabelle'!C67,Finanztabelle!$V$22:$V$74)</f>
        <v>0</v>
      </c>
      <c r="L67" s="157">
        <f ca="1">+SUMIF(Finanztabelle!$D$22:$D$74,'Übersicht Finanztabelle'!$C67,Finanztabelle!$O$22:$O$74)</f>
        <v>0</v>
      </c>
      <c r="N67" s="36"/>
      <c r="O67" s="141"/>
    </row>
    <row r="68" spans="2:15" x14ac:dyDescent="0.25">
      <c r="B68" s="116" t="str">
        <f>+'Strat.Ziele_Projektträger_Förd.'!G24</f>
        <v>19.</v>
      </c>
      <c r="C68" s="111" t="str">
        <f>+IF('Strat.Ziele_Projektträger_Förd.'!H24&lt;&gt;"",'Strat.Ziele_Projektträger_Förd.'!H24,"")</f>
        <v/>
      </c>
      <c r="D68" s="156">
        <f t="shared" ca="1" si="8"/>
        <v>0</v>
      </c>
      <c r="E68" s="156">
        <f ca="1">+SUMIF(Finanztabelle!$D$22:$D$74,'Übersicht Finanztabelle'!C68,Finanztabelle!$P$22:$P$74)</f>
        <v>0</v>
      </c>
      <c r="F68" s="156">
        <f ca="1">+SUMIF(Finanztabelle!$D$22:$D$74,'Übersicht Finanztabelle'!C68,Finanztabelle!$Q$22:$Q$74)</f>
        <v>0</v>
      </c>
      <c r="G68" s="104" t="str">
        <f t="shared" ca="1" si="9"/>
        <v/>
      </c>
      <c r="H68" s="104"/>
      <c r="I68" s="156">
        <f ca="1">+SUMIF(Finanztabelle!$D$22:$D$74,'Übersicht Finanztabelle'!C68,Finanztabelle!$R$22:$R$74)</f>
        <v>0</v>
      </c>
      <c r="J68" s="156">
        <f ca="1">+SUMIF(Finanztabelle!$D$22:$D$74,'Übersicht Finanztabelle'!$C68,Finanztabelle!$U$22:$U$74)</f>
        <v>0</v>
      </c>
      <c r="K68" s="156">
        <f ca="1">+SUMIF(Finanztabelle!$D$22:$D$74,'Übersicht Finanztabelle'!C68,Finanztabelle!$V$22:$V$74)</f>
        <v>0</v>
      </c>
      <c r="L68" s="157">
        <f ca="1">+SUMIF(Finanztabelle!$D$22:$D$74,'Übersicht Finanztabelle'!$C68,Finanztabelle!$O$22:$O$74)</f>
        <v>0</v>
      </c>
      <c r="N68" s="36"/>
      <c r="O68" s="141"/>
    </row>
    <row r="69" spans="2:15" x14ac:dyDescent="0.25">
      <c r="B69" s="116" t="str">
        <f>+'Strat.Ziele_Projektträger_Förd.'!G25</f>
        <v>20.</v>
      </c>
      <c r="C69" s="111" t="str">
        <f>+IF('Strat.Ziele_Projektträger_Förd.'!H25&lt;&gt;"",'Strat.Ziele_Projektträger_Förd.'!H25,"")</f>
        <v/>
      </c>
      <c r="D69" s="156">
        <f t="shared" ca="1" si="8"/>
        <v>0</v>
      </c>
      <c r="E69" s="156">
        <f ca="1">+SUMIF(Finanztabelle!$D$22:$D$74,'Übersicht Finanztabelle'!C69,Finanztabelle!$P$22:$P$74)</f>
        <v>0</v>
      </c>
      <c r="F69" s="156">
        <f ca="1">+SUMIF(Finanztabelle!$D$22:$D$74,'Übersicht Finanztabelle'!C69,Finanztabelle!$Q$22:$Q$74)</f>
        <v>0</v>
      </c>
      <c r="G69" s="104" t="str">
        <f t="shared" ca="1" si="9"/>
        <v/>
      </c>
      <c r="H69" s="104"/>
      <c r="I69" s="156">
        <f ca="1">+SUMIF(Finanztabelle!$D$22:$D$74,'Übersicht Finanztabelle'!C69,Finanztabelle!$R$22:$R$74)</f>
        <v>0</v>
      </c>
      <c r="J69" s="156">
        <f ca="1">+SUMIF(Finanztabelle!$D$22:$D$74,'Übersicht Finanztabelle'!$C69,Finanztabelle!$U$22:$U$74)</f>
        <v>0</v>
      </c>
      <c r="K69" s="156">
        <f ca="1">+SUMIF(Finanztabelle!$D$22:$D$74,'Übersicht Finanztabelle'!C69,Finanztabelle!$V$22:$V$74)</f>
        <v>0</v>
      </c>
      <c r="L69" s="157">
        <f ca="1">+SUMIF(Finanztabelle!$D$22:$D$74,'Übersicht Finanztabelle'!$C69,Finanztabelle!$O$22:$O$74)</f>
        <v>0</v>
      </c>
      <c r="N69" s="36"/>
      <c r="O69" s="141"/>
    </row>
    <row r="70" spans="2:15" x14ac:dyDescent="0.25">
      <c r="B70" s="116" t="str">
        <f>+'Strat.Ziele_Projektträger_Förd.'!G26</f>
        <v>21.</v>
      </c>
      <c r="C70" s="111" t="str">
        <f>+IF('Strat.Ziele_Projektträger_Förd.'!H26&lt;&gt;"",'Strat.Ziele_Projektträger_Förd.'!H26,"")</f>
        <v/>
      </c>
      <c r="D70" s="156">
        <f t="shared" ca="1" si="8"/>
        <v>0</v>
      </c>
      <c r="E70" s="156">
        <f ca="1">+SUMIF(Finanztabelle!$D$22:$D$74,'Übersicht Finanztabelle'!C70,Finanztabelle!$P$22:$P$74)</f>
        <v>0</v>
      </c>
      <c r="F70" s="156">
        <f ca="1">+SUMIF(Finanztabelle!$D$22:$D$74,'Übersicht Finanztabelle'!C70,Finanztabelle!$Q$22:$Q$74)</f>
        <v>0</v>
      </c>
      <c r="G70" s="104" t="str">
        <f t="shared" ca="1" si="9"/>
        <v/>
      </c>
      <c r="H70" s="104"/>
      <c r="I70" s="156">
        <f ca="1">+SUMIF(Finanztabelle!$D$22:$D$74,'Übersicht Finanztabelle'!C70,Finanztabelle!$R$22:$R$74)</f>
        <v>0</v>
      </c>
      <c r="J70" s="156">
        <f ca="1">+SUMIF(Finanztabelle!$D$22:$D$74,'Übersicht Finanztabelle'!$C70,Finanztabelle!$U$22:$U$74)</f>
        <v>0</v>
      </c>
      <c r="K70" s="156">
        <f ca="1">+SUMIF(Finanztabelle!$D$22:$D$74,'Übersicht Finanztabelle'!C70,Finanztabelle!$V$22:$V$74)</f>
        <v>0</v>
      </c>
      <c r="L70" s="157">
        <f ca="1">+SUMIF(Finanztabelle!$D$22:$D$74,'Übersicht Finanztabelle'!$C70,Finanztabelle!$O$22:$O$74)</f>
        <v>0</v>
      </c>
      <c r="N70" s="36"/>
      <c r="O70" s="141"/>
    </row>
    <row r="71" spans="2:15" x14ac:dyDescent="0.25">
      <c r="B71" s="116" t="str">
        <f>+'Strat.Ziele_Projektträger_Förd.'!G27</f>
        <v>22.</v>
      </c>
      <c r="C71" s="111" t="str">
        <f>+IF('Strat.Ziele_Projektträger_Förd.'!H27&lt;&gt;"",'Strat.Ziele_Projektträger_Förd.'!H27,"")</f>
        <v/>
      </c>
      <c r="D71" s="156">
        <f t="shared" ca="1" si="8"/>
        <v>0</v>
      </c>
      <c r="E71" s="156">
        <f ca="1">+SUMIF(Finanztabelle!$D$22:$D$74,'Übersicht Finanztabelle'!C71,Finanztabelle!$P$22:$P$74)</f>
        <v>0</v>
      </c>
      <c r="F71" s="156">
        <f ca="1">+SUMIF(Finanztabelle!$D$22:$D$74,'Übersicht Finanztabelle'!C71,Finanztabelle!$Q$22:$Q$74)</f>
        <v>0</v>
      </c>
      <c r="G71" s="104" t="str">
        <f t="shared" ca="1" si="9"/>
        <v/>
      </c>
      <c r="H71" s="104"/>
      <c r="I71" s="156">
        <f ca="1">+SUMIF(Finanztabelle!$D$22:$D$74,'Übersicht Finanztabelle'!C71,Finanztabelle!$R$22:$R$74)</f>
        <v>0</v>
      </c>
      <c r="J71" s="156">
        <f ca="1">+SUMIF(Finanztabelle!$D$22:$D$74,'Übersicht Finanztabelle'!$C71,Finanztabelle!$U$22:$U$74)</f>
        <v>0</v>
      </c>
      <c r="K71" s="156">
        <f ca="1">+SUMIF(Finanztabelle!$D$22:$D$74,'Übersicht Finanztabelle'!C71,Finanztabelle!$V$22:$V$74)</f>
        <v>0</v>
      </c>
      <c r="L71" s="157">
        <f ca="1">+SUMIF(Finanztabelle!$D$22:$D$74,'Übersicht Finanztabelle'!$C71,Finanztabelle!$O$22:$O$74)</f>
        <v>0</v>
      </c>
      <c r="N71" s="36"/>
      <c r="O71" s="141"/>
    </row>
    <row r="72" spans="2:15" x14ac:dyDescent="0.25">
      <c r="B72" s="116" t="str">
        <f>+'Strat.Ziele_Projektträger_Förd.'!G28</f>
        <v>23.</v>
      </c>
      <c r="C72" s="111" t="str">
        <f>+IF('Strat.Ziele_Projektträger_Förd.'!H28&lt;&gt;"",'Strat.Ziele_Projektträger_Förd.'!H28,"")</f>
        <v/>
      </c>
      <c r="D72" s="156">
        <f t="shared" ca="1" si="8"/>
        <v>0</v>
      </c>
      <c r="E72" s="156">
        <f ca="1">+SUMIF(Finanztabelle!$D$22:$D$74,'Übersicht Finanztabelle'!C72,Finanztabelle!$P$22:$P$74)</f>
        <v>0</v>
      </c>
      <c r="F72" s="156">
        <f ca="1">+SUMIF(Finanztabelle!$D$22:$D$74,'Übersicht Finanztabelle'!C72,Finanztabelle!$Q$22:$Q$74)</f>
        <v>0</v>
      </c>
      <c r="G72" s="104" t="str">
        <f t="shared" ca="1" si="9"/>
        <v/>
      </c>
      <c r="H72" s="104"/>
      <c r="I72" s="156">
        <f ca="1">+SUMIF(Finanztabelle!$D$22:$D$74,'Übersicht Finanztabelle'!C72,Finanztabelle!$R$22:$R$74)</f>
        <v>0</v>
      </c>
      <c r="J72" s="156">
        <f ca="1">+SUMIF(Finanztabelle!$D$22:$D$74,'Übersicht Finanztabelle'!$C72,Finanztabelle!$U$22:$U$74)</f>
        <v>0</v>
      </c>
      <c r="K72" s="156">
        <f ca="1">+SUMIF(Finanztabelle!$D$22:$D$74,'Übersicht Finanztabelle'!C72,Finanztabelle!$V$22:$V$74)</f>
        <v>0</v>
      </c>
      <c r="L72" s="157">
        <f ca="1">+SUMIF(Finanztabelle!$D$22:$D$74,'Übersicht Finanztabelle'!$C72,Finanztabelle!$O$22:$O$74)</f>
        <v>0</v>
      </c>
      <c r="N72" s="36"/>
      <c r="O72" s="141"/>
    </row>
    <row r="73" spans="2:15" x14ac:dyDescent="0.25">
      <c r="B73" s="116" t="str">
        <f>+'Strat.Ziele_Projektträger_Förd.'!G29</f>
        <v>24.</v>
      </c>
      <c r="C73" s="111" t="str">
        <f>+IF('Strat.Ziele_Projektträger_Förd.'!H29&lt;&gt;"",'Strat.Ziele_Projektträger_Förd.'!H29,"")</f>
        <v/>
      </c>
      <c r="D73" s="156">
        <f t="shared" ca="1" si="8"/>
        <v>0</v>
      </c>
      <c r="E73" s="156">
        <f ca="1">+SUMIF(Finanztabelle!$D$22:$D$74,'Übersicht Finanztabelle'!C73,Finanztabelle!$P$22:$P$74)</f>
        <v>0</v>
      </c>
      <c r="F73" s="156">
        <f ca="1">+SUMIF(Finanztabelle!$D$22:$D$74,'Übersicht Finanztabelle'!C73,Finanztabelle!$Q$22:$Q$74)</f>
        <v>0</v>
      </c>
      <c r="G73" s="104" t="str">
        <f t="shared" ca="1" si="9"/>
        <v/>
      </c>
      <c r="H73" s="104"/>
      <c r="I73" s="156">
        <f ca="1">+SUMIF(Finanztabelle!$D$22:$D$74,'Übersicht Finanztabelle'!C73,Finanztabelle!$R$22:$R$74)</f>
        <v>0</v>
      </c>
      <c r="J73" s="156">
        <f ca="1">+SUMIF(Finanztabelle!$D$22:$D$74,'Übersicht Finanztabelle'!$C73,Finanztabelle!$U$22:$U$74)</f>
        <v>0</v>
      </c>
      <c r="K73" s="156">
        <f ca="1">+SUMIF(Finanztabelle!$D$22:$D$74,'Übersicht Finanztabelle'!C73,Finanztabelle!$V$22:$V$74)</f>
        <v>0</v>
      </c>
      <c r="L73" s="157">
        <f ca="1">+SUMIF(Finanztabelle!$D$22:$D$74,'Übersicht Finanztabelle'!$C73,Finanztabelle!$O$22:$O$74)</f>
        <v>0</v>
      </c>
      <c r="N73" s="36"/>
      <c r="O73" s="141"/>
    </row>
    <row r="74" spans="2:15" x14ac:dyDescent="0.25">
      <c r="B74" s="116" t="str">
        <f>+'Strat.Ziele_Projektträger_Förd.'!G30</f>
        <v>25.</v>
      </c>
      <c r="C74" s="111" t="str">
        <f>+IF('Strat.Ziele_Projektträger_Förd.'!H30&lt;&gt;"",'Strat.Ziele_Projektträger_Förd.'!H30,"")</f>
        <v/>
      </c>
      <c r="D74" s="156">
        <f t="shared" ca="1" si="8"/>
        <v>0</v>
      </c>
      <c r="E74" s="156">
        <f ca="1">+SUMIF(Finanztabelle!$D$22:$D$74,'Übersicht Finanztabelle'!C74,Finanztabelle!$P$22:$P$74)</f>
        <v>0</v>
      </c>
      <c r="F74" s="156">
        <f ca="1">+SUMIF(Finanztabelle!$D$22:$D$74,'Übersicht Finanztabelle'!C74,Finanztabelle!$Q$22:$Q$74)</f>
        <v>0</v>
      </c>
      <c r="G74" s="104" t="str">
        <f t="shared" ca="1" si="9"/>
        <v/>
      </c>
      <c r="H74" s="104"/>
      <c r="I74" s="156">
        <f ca="1">+SUMIF(Finanztabelle!$D$22:$D$74,'Übersicht Finanztabelle'!C74,Finanztabelle!$R$22:$R$74)</f>
        <v>0</v>
      </c>
      <c r="J74" s="156">
        <f ca="1">+SUMIF(Finanztabelle!$D$22:$D$74,'Übersicht Finanztabelle'!$C74,Finanztabelle!$U$22:$U$74)</f>
        <v>0</v>
      </c>
      <c r="K74" s="156">
        <f ca="1">+SUMIF(Finanztabelle!$D$22:$D$74,'Übersicht Finanztabelle'!C74,Finanztabelle!$V$22:$V$74)</f>
        <v>0</v>
      </c>
      <c r="L74" s="157">
        <f ca="1">+SUMIF(Finanztabelle!$D$22:$D$74,'Übersicht Finanztabelle'!$C74,Finanztabelle!$O$22:$O$74)</f>
        <v>0</v>
      </c>
      <c r="N74" s="36"/>
      <c r="O74" s="141"/>
    </row>
    <row r="75" spans="2:15" x14ac:dyDescent="0.25">
      <c r="B75" s="116" t="str">
        <f>+'Strat.Ziele_Projektträger_Förd.'!G31</f>
        <v>26.</v>
      </c>
      <c r="C75" s="111" t="str">
        <f>+IF('Strat.Ziele_Projektträger_Förd.'!H31&lt;&gt;"",'Strat.Ziele_Projektträger_Förd.'!H31,"")</f>
        <v/>
      </c>
      <c r="D75" s="156">
        <f t="shared" ca="1" si="8"/>
        <v>0</v>
      </c>
      <c r="E75" s="156">
        <f ca="1">+SUMIF(Finanztabelle!$D$22:$D$74,'Übersicht Finanztabelle'!C75,Finanztabelle!$P$22:$P$74)</f>
        <v>0</v>
      </c>
      <c r="F75" s="156">
        <f ca="1">+SUMIF(Finanztabelle!$D$22:$D$74,'Übersicht Finanztabelle'!C75,Finanztabelle!$Q$22:$Q$74)</f>
        <v>0</v>
      </c>
      <c r="G75" s="104" t="str">
        <f t="shared" ca="1" si="9"/>
        <v/>
      </c>
      <c r="H75" s="104"/>
      <c r="I75" s="156">
        <f ca="1">+SUMIF(Finanztabelle!$D$22:$D$74,'Übersicht Finanztabelle'!C75,Finanztabelle!$R$22:$R$74)</f>
        <v>0</v>
      </c>
      <c r="J75" s="156">
        <f ca="1">+SUMIF(Finanztabelle!$D$22:$D$74,'Übersicht Finanztabelle'!$C75,Finanztabelle!$U$22:$U$74)</f>
        <v>0</v>
      </c>
      <c r="K75" s="156">
        <f ca="1">+SUMIF(Finanztabelle!$D$22:$D$74,'Übersicht Finanztabelle'!C75,Finanztabelle!$V$22:$V$74)</f>
        <v>0</v>
      </c>
      <c r="L75" s="157">
        <f ca="1">+SUMIF(Finanztabelle!$D$22:$D$74,'Übersicht Finanztabelle'!$C75,Finanztabelle!$O$22:$O$74)</f>
        <v>0</v>
      </c>
      <c r="N75" s="36"/>
      <c r="O75" s="141"/>
    </row>
    <row r="76" spans="2:15" x14ac:dyDescent="0.25">
      <c r="B76" s="116" t="str">
        <f>+'Strat.Ziele_Projektträger_Förd.'!G32</f>
        <v>27.</v>
      </c>
      <c r="C76" s="111" t="str">
        <f>+IF('Strat.Ziele_Projektträger_Förd.'!H32&lt;&gt;"",'Strat.Ziele_Projektträger_Förd.'!H32,"")</f>
        <v/>
      </c>
      <c r="D76" s="156">
        <f t="shared" ca="1" si="8"/>
        <v>0</v>
      </c>
      <c r="E76" s="156">
        <f ca="1">+SUMIF(Finanztabelle!$D$22:$D$74,'Übersicht Finanztabelle'!C76,Finanztabelle!$P$22:$P$74)</f>
        <v>0</v>
      </c>
      <c r="F76" s="156">
        <f ca="1">+SUMIF(Finanztabelle!$D$22:$D$74,'Übersicht Finanztabelle'!C76,Finanztabelle!$Q$22:$Q$74)</f>
        <v>0</v>
      </c>
      <c r="G76" s="104" t="str">
        <f t="shared" ca="1" si="9"/>
        <v/>
      </c>
      <c r="H76" s="104"/>
      <c r="I76" s="156">
        <f ca="1">+SUMIF(Finanztabelle!$D$22:$D$74,'Übersicht Finanztabelle'!C76,Finanztabelle!$R$22:$R$74)</f>
        <v>0</v>
      </c>
      <c r="J76" s="156">
        <f ca="1">+SUMIF(Finanztabelle!$D$22:$D$74,'Übersicht Finanztabelle'!$C76,Finanztabelle!$U$22:$U$74)</f>
        <v>0</v>
      </c>
      <c r="K76" s="156">
        <f ca="1">+SUMIF(Finanztabelle!$D$22:$D$74,'Übersicht Finanztabelle'!C76,Finanztabelle!$V$22:$V$74)</f>
        <v>0</v>
      </c>
      <c r="L76" s="157">
        <f ca="1">+SUMIF(Finanztabelle!$D$22:$D$74,'Übersicht Finanztabelle'!$C76,Finanztabelle!$O$22:$O$74)</f>
        <v>0</v>
      </c>
      <c r="N76" s="36"/>
      <c r="O76" s="141"/>
    </row>
    <row r="77" spans="2:15" x14ac:dyDescent="0.25">
      <c r="B77" s="116" t="str">
        <f>+'Strat.Ziele_Projektträger_Förd.'!G33</f>
        <v>28.</v>
      </c>
      <c r="C77" s="111" t="str">
        <f>+IF('Strat.Ziele_Projektträger_Förd.'!H33&lt;&gt;"",'Strat.Ziele_Projektträger_Förd.'!H33,"")</f>
        <v/>
      </c>
      <c r="D77" s="156">
        <f t="shared" ca="1" si="8"/>
        <v>0</v>
      </c>
      <c r="E77" s="156">
        <f ca="1">+SUMIF(Finanztabelle!$D$22:$D$74,'Übersicht Finanztabelle'!C77,Finanztabelle!$P$22:$P$74)</f>
        <v>0</v>
      </c>
      <c r="F77" s="156">
        <f ca="1">+SUMIF(Finanztabelle!$D$22:$D$74,'Übersicht Finanztabelle'!C77,Finanztabelle!$Q$22:$Q$74)</f>
        <v>0</v>
      </c>
      <c r="G77" s="104" t="str">
        <f t="shared" ca="1" si="9"/>
        <v/>
      </c>
      <c r="H77" s="104"/>
      <c r="I77" s="156">
        <f ca="1">+SUMIF(Finanztabelle!$D$22:$D$74,'Übersicht Finanztabelle'!C77,Finanztabelle!$R$22:$R$74)</f>
        <v>0</v>
      </c>
      <c r="J77" s="156">
        <f ca="1">+SUMIF(Finanztabelle!$D$22:$D$74,'Übersicht Finanztabelle'!$C77,Finanztabelle!$U$22:$U$74)</f>
        <v>0</v>
      </c>
      <c r="K77" s="156">
        <f ca="1">+SUMIF(Finanztabelle!$D$22:$D$74,'Übersicht Finanztabelle'!C77,Finanztabelle!$V$22:$V$74)</f>
        <v>0</v>
      </c>
      <c r="L77" s="157">
        <f ca="1">+SUMIF(Finanztabelle!$D$22:$D$74,'Übersicht Finanztabelle'!$C77,Finanztabelle!$O$22:$O$74)</f>
        <v>0</v>
      </c>
      <c r="N77" s="36"/>
      <c r="O77" s="141"/>
    </row>
    <row r="78" spans="2:15" x14ac:dyDescent="0.25">
      <c r="B78" s="116" t="str">
        <f>+'Strat.Ziele_Projektträger_Förd.'!G34</f>
        <v>29.</v>
      </c>
      <c r="C78" s="111" t="str">
        <f>+IF('Strat.Ziele_Projektträger_Förd.'!H34&lt;&gt;"",'Strat.Ziele_Projektträger_Förd.'!H34,"")</f>
        <v/>
      </c>
      <c r="D78" s="156">
        <f t="shared" ca="1" si="8"/>
        <v>0</v>
      </c>
      <c r="E78" s="156">
        <f ca="1">+SUMIF(Finanztabelle!$D$22:$D$74,'Übersicht Finanztabelle'!C78,Finanztabelle!$P$22:$P$74)</f>
        <v>0</v>
      </c>
      <c r="F78" s="156">
        <f ca="1">+SUMIF(Finanztabelle!$D$22:$D$74,'Übersicht Finanztabelle'!C78,Finanztabelle!$Q$22:$Q$74)</f>
        <v>0</v>
      </c>
      <c r="G78" s="104" t="str">
        <f t="shared" ca="1" si="9"/>
        <v/>
      </c>
      <c r="H78" s="104"/>
      <c r="I78" s="156">
        <f ca="1">+SUMIF(Finanztabelle!$D$22:$D$74,'Übersicht Finanztabelle'!C78,Finanztabelle!$R$22:$R$74)</f>
        <v>0</v>
      </c>
      <c r="J78" s="156">
        <f ca="1">+SUMIF(Finanztabelle!$D$22:$D$74,'Übersicht Finanztabelle'!$C78,Finanztabelle!$U$22:$U$74)</f>
        <v>0</v>
      </c>
      <c r="K78" s="156">
        <f ca="1">+SUMIF(Finanztabelle!$D$22:$D$74,'Übersicht Finanztabelle'!C78,Finanztabelle!$V$22:$V$74)</f>
        <v>0</v>
      </c>
      <c r="L78" s="157">
        <f ca="1">+SUMIF(Finanztabelle!$D$22:$D$74,'Übersicht Finanztabelle'!$C78,Finanztabelle!$O$22:$O$74)</f>
        <v>0</v>
      </c>
      <c r="N78" s="36"/>
      <c r="O78" s="141"/>
    </row>
    <row r="79" spans="2:15" x14ac:dyDescent="0.25">
      <c r="B79" s="116" t="str">
        <f>+'Strat.Ziele_Projektträger_Förd.'!G35</f>
        <v>30.</v>
      </c>
      <c r="C79" s="111" t="str">
        <f>+IF('Strat.Ziele_Projektträger_Förd.'!H35&lt;&gt;"",'Strat.Ziele_Projektträger_Förd.'!H35,"")</f>
        <v/>
      </c>
      <c r="D79" s="156">
        <f t="shared" ca="1" si="8"/>
        <v>0</v>
      </c>
      <c r="E79" s="156">
        <f ca="1">+SUMIF(Finanztabelle!$D$22:$D$74,'Übersicht Finanztabelle'!C79,Finanztabelle!$P$22:$P$74)</f>
        <v>0</v>
      </c>
      <c r="F79" s="156">
        <f ca="1">+SUMIF(Finanztabelle!$D$22:$D$74,'Übersicht Finanztabelle'!C79,Finanztabelle!$Q$22:$Q$74)</f>
        <v>0</v>
      </c>
      <c r="G79" s="104" t="str">
        <f t="shared" ca="1" si="9"/>
        <v/>
      </c>
      <c r="H79" s="104"/>
      <c r="I79" s="156">
        <f ca="1">+SUMIF(Finanztabelle!$D$22:$D$74,'Übersicht Finanztabelle'!C79,Finanztabelle!$R$22:$R$74)</f>
        <v>0</v>
      </c>
      <c r="J79" s="156">
        <f ca="1">+SUMIF(Finanztabelle!$D$22:$D$74,'Übersicht Finanztabelle'!$C79,Finanztabelle!$U$22:$U$74)</f>
        <v>0</v>
      </c>
      <c r="K79" s="156">
        <f ca="1">+SUMIF(Finanztabelle!$D$22:$D$74,'Übersicht Finanztabelle'!C79,Finanztabelle!$V$22:$V$74)</f>
        <v>0</v>
      </c>
      <c r="L79" s="157">
        <f ca="1">+SUMIF(Finanztabelle!$D$22:$D$74,'Übersicht Finanztabelle'!$C79,Finanztabelle!$O$22:$O$74)</f>
        <v>0</v>
      </c>
      <c r="N79" s="36"/>
      <c r="O79" s="141"/>
    </row>
    <row r="80" spans="2:15" x14ac:dyDescent="0.25">
      <c r="B80" s="360"/>
      <c r="C80" s="361"/>
      <c r="D80" s="156"/>
      <c r="E80" s="156"/>
      <c r="F80" s="156"/>
      <c r="G80" s="104"/>
      <c r="H80" s="104"/>
      <c r="I80" s="156"/>
      <c r="J80" s="156"/>
      <c r="K80" s="156"/>
      <c r="L80" s="157"/>
      <c r="N80" s="36"/>
      <c r="O80" s="141"/>
    </row>
    <row r="81" spans="14:15" x14ac:dyDescent="0.25">
      <c r="N81" s="141"/>
      <c r="O81" s="141"/>
    </row>
  </sheetData>
  <sheetProtection password="CCF4" sheet="1" objects="1" scenarios="1"/>
  <mergeCells count="2">
    <mergeCell ref="N9:Q11"/>
    <mergeCell ref="N15:Q17"/>
  </mergeCells>
  <dataValidations count="3">
    <dataValidation allowBlank="1" showInputMessage="1" showErrorMessage="1" prompt="- Auswahl im Tab &quot;Finanztabelle&quot;" sqref="D3" xr:uid="{00000000-0002-0000-0200-000000000000}"/>
    <dataValidation allowBlank="1" showInputMessage="1" showErrorMessage="1" prompt="Bezeichnungen bitte in den jeweiligen Tabellenblättern ändern." sqref="C22:C27" xr:uid="{00000000-0002-0000-0200-000001000000}"/>
    <dataValidation allowBlank="1" showInputMessage="1" showErrorMessage="1" prompt="Bezeichnung wird aus Tabelle &quot;Strat.Ziele_Projektträger übernommen&quot;." sqref="C50:C80 C34:C43" xr:uid="{00000000-0002-0000-0200-000002000000}"/>
  </dataValidations>
  <pageMargins left="0.70866141732283472" right="0.70866141732283472" top="0.78740157480314965" bottom="0.78740157480314965" header="0.31496062992125984" footer="0.31496062992125984"/>
  <pageSetup paperSize="9" scale="62" fitToHeight="2" orientation="landscape" r:id="rId1"/>
  <headerFooter>
    <oddFooter>&amp;L&amp;D&amp;C&amp;F&amp;RUnterschrift:&amp;U                                                                                                     &amp;K00+000f</oddFooter>
  </headerFooter>
  <rowBreaks count="1" manualBreakCount="1">
    <brk id="44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Tabelle29"/>
  <dimension ref="A1:L48"/>
  <sheetViews>
    <sheetView view="pageBreakPreview" topLeftCell="A2" zoomScale="60" zoomScaleNormal="100" workbookViewId="0">
      <selection activeCell="J12" sqref="J12:J46"/>
    </sheetView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8.28515625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9" t="str">
        <f ca="1">MID(CELL("filename",A1),FIND("]",CELL("filename",A1))+1,256)</f>
        <v>Projekt13</v>
      </c>
      <c r="B1" s="19"/>
      <c r="C1" s="20"/>
      <c r="D1" s="1" t="str">
        <f ca="1">MID(CELL("Dateiname",A2),FIND("]",CELL("Dateiname",A2))+1,31)</f>
        <v>Projekt13</v>
      </c>
      <c r="G1" s="21"/>
    </row>
    <row r="3" spans="1:12" hidden="1" outlineLevel="1" x14ac:dyDescent="0.25">
      <c r="C3" s="1" t="s">
        <v>324</v>
      </c>
      <c r="D3" s="1" t="str">
        <f>+LEFT(D9,2)</f>
        <v>LE</v>
      </c>
      <c r="F3" s="327">
        <f>+F9</f>
        <v>44012</v>
      </c>
    </row>
    <row r="4" spans="1:12" ht="15.75" collapsed="1" x14ac:dyDescent="0.25">
      <c r="C4" s="22" t="str">
        <f>+CONCATENATE(C9," (nicht EU-kofinanziert)")</f>
        <v>Projekt 13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7" t="s">
        <v>341</v>
      </c>
      <c r="F6" s="378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116</v>
      </c>
      <c r="D9" s="124" t="s">
        <v>5</v>
      </c>
      <c r="E9" s="125">
        <v>43831</v>
      </c>
      <c r="F9" s="125">
        <v>44012</v>
      </c>
      <c r="G9" s="124" t="s">
        <v>24</v>
      </c>
      <c r="H9" s="124" t="s">
        <v>11</v>
      </c>
      <c r="I9" s="124" t="s">
        <v>180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2024</v>
      </c>
      <c r="G12" s="192">
        <f>+F12</f>
        <v>2024</v>
      </c>
      <c r="H12" s="192">
        <f>+G12</f>
        <v>2024</v>
      </c>
      <c r="I12" s="192">
        <f>+H12</f>
        <v>2024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2024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6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6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6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6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6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6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6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6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6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6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6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6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6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6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7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7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7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7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7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7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7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7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25">
      <c r="K47" s="25"/>
    </row>
    <row r="48" spans="1:11" x14ac:dyDescent="0.25">
      <c r="K48" s="25"/>
    </row>
  </sheetData>
  <sheetProtection algorithmName="SHA-512" hashValue="9ga0Vc2Ke59q41q61cTNPDK9D6D8Ub0YBhpG5X5F+blU7tKIX/FP3WeVGjSLmdwhNf2c5ExqcMhFb324B2i0IQ==" saltValue="IF4MJDOY6zbVf+ImbaKw2A==" spinCount="100000" sheet="1" objects="1" scenarios="1"/>
  <mergeCells count="3">
    <mergeCell ref="E6:F6"/>
    <mergeCell ref="B15:B29"/>
    <mergeCell ref="B31:B41"/>
  </mergeCells>
  <conditionalFormatting sqref="J12">
    <cfRule type="notContainsBlanks" dxfId="785" priority="1">
      <formula>LEN(TRIM(J12))&gt;0</formula>
    </cfRule>
  </conditionalFormatting>
  <conditionalFormatting sqref="J13">
    <cfRule type="containsText" dxfId="784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783" priority="11">
      <formula>$F$3&gt;45657</formula>
    </cfRule>
  </conditionalFormatting>
  <conditionalFormatting sqref="J19">
    <cfRule type="cellIs" dxfId="782" priority="10" operator="greaterThan">
      <formula>0</formula>
    </cfRule>
  </conditionalFormatting>
  <conditionalFormatting sqref="J23">
    <cfRule type="cellIs" dxfId="781" priority="7" operator="greaterThan">
      <formula>0</formula>
    </cfRule>
  </conditionalFormatting>
  <conditionalFormatting sqref="J25">
    <cfRule type="cellIs" dxfId="780" priority="9" operator="greaterThan">
      <formula>0</formula>
    </cfRule>
  </conditionalFormatting>
  <conditionalFormatting sqref="J28:J29">
    <cfRule type="cellIs" dxfId="779" priority="8" operator="greaterThan">
      <formula>0</formula>
    </cfRule>
  </conditionalFormatting>
  <conditionalFormatting sqref="J33">
    <cfRule type="cellIs" dxfId="778" priority="6" operator="greaterThan">
      <formula>0</formula>
    </cfRule>
  </conditionalFormatting>
  <conditionalFormatting sqref="J38">
    <cfRule type="cellIs" dxfId="777" priority="5" operator="greaterThan">
      <formula>0</formula>
    </cfRule>
  </conditionalFormatting>
  <conditionalFormatting sqref="J41">
    <cfRule type="cellIs" dxfId="776" priority="4" operator="greaterThan">
      <formula>0</formula>
    </cfRule>
  </conditionalFormatting>
  <conditionalFormatting sqref="J45">
    <cfRule type="expression" dxfId="775" priority="3">
      <formula>"Wenn$J$12&gt;$F$3"</formula>
    </cfRule>
  </conditionalFormatting>
  <conditionalFormatting sqref="J46">
    <cfRule type="expression" dxfId="774" priority="2">
      <formula>$F$3&gt;45291</formula>
    </cfRule>
  </conditionalFormatting>
  <dataValidations count="3">
    <dataValidation type="decimal" allowBlank="1" showInputMessage="1" showErrorMessage="1" error="Bitte nur positive Werte einfügen!" sqref="K22:L27 G22:I27 J23" xr:uid="{00000000-0002-0000-1D00-000000000000}">
      <formula1>0</formula1>
      <formula2>9999999999999</formula2>
    </dataValidation>
    <dataValidation type="decimal" allowBlank="1" showInputMessage="1" showErrorMessage="1" error="Bitte nur positive Werte einfügen!" sqref="F47 K29:L45 G29:I45" xr:uid="{00000000-0002-0000-1D00-000001000000}">
      <formula1>0</formula1>
      <formula2>999999999999</formula2>
    </dataValidation>
    <dataValidation type="decimal" allowBlank="1" showInputMessage="1" showErrorMessage="1" error="Bitte nur positive Werte einfügen!" sqref="G47:J47 L47" xr:uid="{00000000-0002-0000-1D00-000002000000}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1D00-000003000000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00000000-0002-0000-1D00-000004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1D00-000005000000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00000000-0002-0000-1D00-000006000000}">
          <x14:formula1>
            <xm:f>Listen!$S$3:$S$50</xm:f>
          </x14:formula1>
          <xm:sqref>F9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Tabelle30"/>
  <dimension ref="A1:L48"/>
  <sheetViews>
    <sheetView view="pageBreakPreview" topLeftCell="A2" zoomScale="60" zoomScaleNormal="100" workbookViewId="0">
      <selection activeCell="J12" sqref="J12:J46"/>
    </sheetView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8.5703125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9" t="str">
        <f ca="1">MID(CELL("filename",A1),FIND("]",CELL("filename",A1))+1,256)</f>
        <v>Projekt14</v>
      </c>
      <c r="B1" s="19"/>
      <c r="C1" s="20"/>
      <c r="D1" s="1" t="str">
        <f ca="1">MID(CELL("Dateiname",A2),FIND("]",CELL("Dateiname",A2))+1,31)</f>
        <v>Projekt14</v>
      </c>
      <c r="G1" s="21"/>
    </row>
    <row r="3" spans="1:12" hidden="1" outlineLevel="1" x14ac:dyDescent="0.25">
      <c r="C3" s="1" t="s">
        <v>324</v>
      </c>
      <c r="D3" s="1" t="str">
        <f>+LEFT(D9,2)</f>
        <v>RM</v>
      </c>
      <c r="F3" s="327">
        <f>+F9</f>
        <v>44012</v>
      </c>
    </row>
    <row r="4" spans="1:12" ht="15.75" collapsed="1" x14ac:dyDescent="0.25">
      <c r="C4" s="22" t="str">
        <f>+CONCATENATE(C9," (nicht EU-kofinanziert)")</f>
        <v>Projekt 14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7" t="s">
        <v>341</v>
      </c>
      <c r="F6" s="378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117</v>
      </c>
      <c r="D9" s="124" t="s">
        <v>163</v>
      </c>
      <c r="E9" s="125">
        <v>43831</v>
      </c>
      <c r="F9" s="125">
        <v>44012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2024</v>
      </c>
      <c r="G12" s="192">
        <f>+F12</f>
        <v>2024</v>
      </c>
      <c r="H12" s="192">
        <f>+G12</f>
        <v>2024</v>
      </c>
      <c r="I12" s="192">
        <f>+H12</f>
        <v>2024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2024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6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6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6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6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6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6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6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6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6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6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6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6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6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6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7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7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7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7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7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7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7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7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25">
      <c r="K47" s="25"/>
    </row>
    <row r="48" spans="1:11" x14ac:dyDescent="0.25">
      <c r="K48" s="25"/>
    </row>
  </sheetData>
  <sheetProtection algorithmName="SHA-512" hashValue="9xZv7aR92V+Up7Zgj5xOffaf1tZFX4rbr3FDC8GjS7nwe4BqGlRvoW2KBq3DZSBdhbNm98Hn84FMfSQRbH8FcQ==" saltValue="j5OLJiYqQDDBh4ixdzLZ8A==" spinCount="100000" sheet="1" objects="1" scenarios="1"/>
  <mergeCells count="3">
    <mergeCell ref="E6:F6"/>
    <mergeCell ref="B15:B29"/>
    <mergeCell ref="B31:B41"/>
  </mergeCells>
  <conditionalFormatting sqref="J12">
    <cfRule type="notContainsBlanks" dxfId="773" priority="1">
      <formula>LEN(TRIM(J12))&gt;0</formula>
    </cfRule>
  </conditionalFormatting>
  <conditionalFormatting sqref="J13">
    <cfRule type="containsText" dxfId="772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771" priority="11">
      <formula>$F$3&gt;45657</formula>
    </cfRule>
  </conditionalFormatting>
  <conditionalFormatting sqref="J19">
    <cfRule type="cellIs" dxfId="770" priority="10" operator="greaterThan">
      <formula>0</formula>
    </cfRule>
  </conditionalFormatting>
  <conditionalFormatting sqref="J23">
    <cfRule type="cellIs" dxfId="769" priority="7" operator="greaterThan">
      <formula>0</formula>
    </cfRule>
  </conditionalFormatting>
  <conditionalFormatting sqref="J25">
    <cfRule type="cellIs" dxfId="768" priority="9" operator="greaterThan">
      <formula>0</formula>
    </cfRule>
  </conditionalFormatting>
  <conditionalFormatting sqref="J28:J29">
    <cfRule type="cellIs" dxfId="767" priority="8" operator="greaterThan">
      <formula>0</formula>
    </cfRule>
  </conditionalFormatting>
  <conditionalFormatting sqref="J33">
    <cfRule type="cellIs" dxfId="766" priority="6" operator="greaterThan">
      <formula>0</formula>
    </cfRule>
  </conditionalFormatting>
  <conditionalFormatting sqref="J38">
    <cfRule type="cellIs" dxfId="765" priority="5" operator="greaterThan">
      <formula>0</formula>
    </cfRule>
  </conditionalFormatting>
  <conditionalFormatting sqref="J41">
    <cfRule type="cellIs" dxfId="764" priority="4" operator="greaterThan">
      <formula>0</formula>
    </cfRule>
  </conditionalFormatting>
  <conditionalFormatting sqref="J45">
    <cfRule type="expression" dxfId="763" priority="3">
      <formula>"Wenn$J$12&gt;$F$3"</formula>
    </cfRule>
  </conditionalFormatting>
  <conditionalFormatting sqref="J46">
    <cfRule type="expression" dxfId="762" priority="2">
      <formula>$F$3&gt;45291</formula>
    </cfRule>
  </conditionalFormatting>
  <dataValidations count="3">
    <dataValidation type="decimal" allowBlank="1" showInputMessage="1" showErrorMessage="1" error="Bitte nur positive Werte einfügen!" sqref="G47:J47 L47" xr:uid="{00000000-0002-0000-1E00-000000000000}">
      <formula1>0</formula1>
      <formula2>999999999999999000</formula2>
    </dataValidation>
    <dataValidation type="decimal" allowBlank="1" showInputMessage="1" showErrorMessage="1" error="Bitte nur positive Werte einfügen!" sqref="F47 K29:L45 G29:I45" xr:uid="{00000000-0002-0000-1E00-000001000000}">
      <formula1>0</formula1>
      <formula2>999999999999</formula2>
    </dataValidation>
    <dataValidation type="decimal" allowBlank="1" showInputMessage="1" showErrorMessage="1" error="Bitte nur positive Werte einfügen!" sqref="K22:L27 G22:I27 J23" xr:uid="{00000000-0002-0000-1E00-000002000000}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1E00-000003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1E00-000004000000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00000000-0002-0000-1E00-000005000000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00000000-0002-0000-1E00-000006000000}">
          <x14:formula1>
            <xm:f>Listen!$S$3:$S$50</xm:f>
          </x14:formula1>
          <xm:sqref>F9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Tabelle31"/>
  <dimension ref="A1:L48"/>
  <sheetViews>
    <sheetView view="pageBreakPreview" topLeftCell="A2" zoomScale="60" zoomScaleNormal="100" workbookViewId="0">
      <selection activeCell="J12" sqref="J12:J46"/>
    </sheetView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8.28515625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9" t="str">
        <f ca="1">MID(CELL("filename",A1),FIND("]",CELL("filename",A1))+1,256)</f>
        <v>Projekt15</v>
      </c>
      <c r="B1" s="19"/>
      <c r="C1" s="20"/>
      <c r="D1" s="1" t="str">
        <f ca="1">MID(CELL("Dateiname",A2),FIND("]",CELL("Dateiname",A2))+1,31)</f>
        <v>Projekt15</v>
      </c>
      <c r="G1" s="21"/>
    </row>
    <row r="3" spans="1:12" hidden="1" outlineLevel="1" x14ac:dyDescent="0.25">
      <c r="C3" s="1" t="s">
        <v>324</v>
      </c>
      <c r="D3" s="1" t="str">
        <f>+LEFT(D9,2)</f>
        <v>RM</v>
      </c>
      <c r="F3" s="327">
        <f>+F9</f>
        <v>44012</v>
      </c>
    </row>
    <row r="4" spans="1:12" ht="15.75" collapsed="1" x14ac:dyDescent="0.25">
      <c r="C4" s="22" t="str">
        <f>+CONCATENATE(C9," (nicht EU-kofinanziert)")</f>
        <v>Projekt 15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7" t="s">
        <v>341</v>
      </c>
      <c r="F6" s="378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118</v>
      </c>
      <c r="D9" s="124" t="s">
        <v>163</v>
      </c>
      <c r="E9" s="125">
        <v>43831</v>
      </c>
      <c r="F9" s="125">
        <v>44012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2024</v>
      </c>
      <c r="G12" s="192">
        <f>+F12</f>
        <v>2024</v>
      </c>
      <c r="H12" s="192">
        <f>+G12</f>
        <v>2024</v>
      </c>
      <c r="I12" s="192">
        <f>+H12</f>
        <v>2024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2024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6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6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6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6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6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6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6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6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6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6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6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6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6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6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7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7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7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7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7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7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7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7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25">
      <c r="K47" s="25"/>
    </row>
    <row r="48" spans="1:11" x14ac:dyDescent="0.25">
      <c r="K48" s="25"/>
    </row>
  </sheetData>
  <sheetProtection algorithmName="SHA-512" hashValue="gXkOG+VB90m7aWEm874N29wJqn16/iFPhq/u3i8670XfKMLECDcpyJo8csw405hKC9ymonkxnf9DCT0yp1nuYw==" saltValue="MfPdBQl8sksOl2srjr9B9A==" spinCount="100000" sheet="1" objects="1" scenarios="1"/>
  <mergeCells count="3">
    <mergeCell ref="E6:F6"/>
    <mergeCell ref="B15:B29"/>
    <mergeCell ref="B31:B41"/>
  </mergeCells>
  <conditionalFormatting sqref="J12">
    <cfRule type="notContainsBlanks" dxfId="761" priority="1">
      <formula>LEN(TRIM(J12))&gt;0</formula>
    </cfRule>
  </conditionalFormatting>
  <conditionalFormatting sqref="J13">
    <cfRule type="containsText" dxfId="760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759" priority="11">
      <formula>$F$3&gt;45657</formula>
    </cfRule>
  </conditionalFormatting>
  <conditionalFormatting sqref="J19">
    <cfRule type="cellIs" dxfId="758" priority="10" operator="greaterThan">
      <formula>0</formula>
    </cfRule>
  </conditionalFormatting>
  <conditionalFormatting sqref="J23">
    <cfRule type="cellIs" dxfId="757" priority="7" operator="greaterThan">
      <formula>0</formula>
    </cfRule>
  </conditionalFormatting>
  <conditionalFormatting sqref="J25">
    <cfRule type="cellIs" dxfId="756" priority="9" operator="greaterThan">
      <formula>0</formula>
    </cfRule>
  </conditionalFormatting>
  <conditionalFormatting sqref="J28:J29">
    <cfRule type="cellIs" dxfId="755" priority="8" operator="greaterThan">
      <formula>0</formula>
    </cfRule>
  </conditionalFormatting>
  <conditionalFormatting sqref="J33">
    <cfRule type="cellIs" dxfId="754" priority="6" operator="greaterThan">
      <formula>0</formula>
    </cfRule>
  </conditionalFormatting>
  <conditionalFormatting sqref="J38">
    <cfRule type="cellIs" dxfId="753" priority="5" operator="greaterThan">
      <formula>0</formula>
    </cfRule>
  </conditionalFormatting>
  <conditionalFormatting sqref="J41">
    <cfRule type="cellIs" dxfId="752" priority="4" operator="greaterThan">
      <formula>0</formula>
    </cfRule>
  </conditionalFormatting>
  <conditionalFormatting sqref="J45">
    <cfRule type="expression" dxfId="751" priority="3">
      <formula>"Wenn$J$12&gt;$F$3"</formula>
    </cfRule>
  </conditionalFormatting>
  <conditionalFormatting sqref="J46">
    <cfRule type="expression" dxfId="750" priority="2">
      <formula>$F$3&gt;45291</formula>
    </cfRule>
  </conditionalFormatting>
  <dataValidations count="3">
    <dataValidation type="decimal" allowBlank="1" showInputMessage="1" showErrorMessage="1" error="Bitte nur positive Werte einfügen!" sqref="K22:L27 G22:I27 J23" xr:uid="{00000000-0002-0000-1F00-000000000000}">
      <formula1>0</formula1>
      <formula2>9999999999999</formula2>
    </dataValidation>
    <dataValidation type="decimal" allowBlank="1" showInputMessage="1" showErrorMessage="1" error="Bitte nur positive Werte einfügen!" sqref="F47 K29:L45 G29:I45" xr:uid="{00000000-0002-0000-1F00-000001000000}">
      <formula1>0</formula1>
      <formula2>999999999999</formula2>
    </dataValidation>
    <dataValidation type="decimal" allowBlank="1" showInputMessage="1" showErrorMessage="1" error="Bitte nur positive Werte einfügen!" sqref="G47:J47 L47" xr:uid="{00000000-0002-0000-1F00-000002000000}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1F00-000003000000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00000000-0002-0000-1F00-000004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1F00-000005000000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00000000-0002-0000-1F00-000006000000}">
          <x14:formula1>
            <xm:f>Listen!$S$3:$S$50</xm:f>
          </x14:formula1>
          <xm:sqref>F9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Tabelle32"/>
  <dimension ref="A1:L48"/>
  <sheetViews>
    <sheetView view="pageBreakPreview" topLeftCell="A2" zoomScale="60" zoomScaleNormal="100" workbookViewId="0">
      <selection activeCell="J12" sqref="J12:J46"/>
    </sheetView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8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9" t="str">
        <f ca="1">MID(CELL("filename",A1),FIND("]",CELL("filename",A1))+1,256)</f>
        <v>Projekt16</v>
      </c>
      <c r="B1" s="19"/>
      <c r="C1" s="20"/>
      <c r="D1" s="1" t="str">
        <f ca="1">MID(CELL("Dateiname",A2),FIND("]",CELL("Dateiname",A2))+1,31)</f>
        <v>Projekt16</v>
      </c>
      <c r="G1" s="21"/>
    </row>
    <row r="3" spans="1:12" hidden="1" outlineLevel="1" x14ac:dyDescent="0.25">
      <c r="C3" s="1" t="s">
        <v>324</v>
      </c>
      <c r="D3" s="1" t="str">
        <f>+LEFT(D9,2)</f>
        <v>RM</v>
      </c>
      <c r="F3" s="327">
        <f>+F9</f>
        <v>44012</v>
      </c>
    </row>
    <row r="4" spans="1:12" ht="15.75" collapsed="1" x14ac:dyDescent="0.25">
      <c r="C4" s="22" t="str">
        <f>+CONCATENATE(C9," (nicht EU-kofinanziert)")</f>
        <v>Projekt 16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7" t="s">
        <v>341</v>
      </c>
      <c r="F6" s="378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119</v>
      </c>
      <c r="D9" s="124" t="s">
        <v>163</v>
      </c>
      <c r="E9" s="125">
        <v>43831</v>
      </c>
      <c r="F9" s="125">
        <v>44012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2024</v>
      </c>
      <c r="G12" s="192">
        <f>+F12</f>
        <v>2024</v>
      </c>
      <c r="H12" s="192">
        <f>+G12</f>
        <v>2024</v>
      </c>
      <c r="I12" s="192">
        <f>+H12</f>
        <v>2024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2024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6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6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6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6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6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6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6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6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6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6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6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6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6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6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7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7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7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7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7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7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7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7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25">
      <c r="K47" s="25"/>
    </row>
    <row r="48" spans="1:11" x14ac:dyDescent="0.25">
      <c r="K48" s="25"/>
    </row>
  </sheetData>
  <sheetProtection algorithmName="SHA-512" hashValue="jV/aCcW4K/PAOTB0ykjrUUaJHq3N96ipv+1U302TDrCFe6AF1L3zN2g6PpBgemp1WPMdbKWhkeNGmFB9gx9ntQ==" saltValue="W3qB/beJHrQOq2nSFyeLqA==" spinCount="100000" sheet="1" objects="1" scenarios="1"/>
  <mergeCells count="3">
    <mergeCell ref="E6:F6"/>
    <mergeCell ref="B15:B29"/>
    <mergeCell ref="B31:B41"/>
  </mergeCells>
  <conditionalFormatting sqref="J12">
    <cfRule type="notContainsBlanks" dxfId="749" priority="1">
      <formula>LEN(TRIM(J12))&gt;0</formula>
    </cfRule>
  </conditionalFormatting>
  <conditionalFormatting sqref="J13">
    <cfRule type="containsText" dxfId="748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747" priority="11">
      <formula>$F$3&gt;45657</formula>
    </cfRule>
  </conditionalFormatting>
  <conditionalFormatting sqref="J19">
    <cfRule type="cellIs" dxfId="746" priority="10" operator="greaterThan">
      <formula>0</formula>
    </cfRule>
  </conditionalFormatting>
  <conditionalFormatting sqref="J23">
    <cfRule type="cellIs" dxfId="745" priority="7" operator="greaterThan">
      <formula>0</formula>
    </cfRule>
  </conditionalFormatting>
  <conditionalFormatting sqref="J25">
    <cfRule type="cellIs" dxfId="744" priority="9" operator="greaterThan">
      <formula>0</formula>
    </cfRule>
  </conditionalFormatting>
  <conditionalFormatting sqref="J28:J29">
    <cfRule type="cellIs" dxfId="743" priority="8" operator="greaterThan">
      <formula>0</formula>
    </cfRule>
  </conditionalFormatting>
  <conditionalFormatting sqref="J33">
    <cfRule type="cellIs" dxfId="742" priority="6" operator="greaterThan">
      <formula>0</formula>
    </cfRule>
  </conditionalFormatting>
  <conditionalFormatting sqref="J38">
    <cfRule type="cellIs" dxfId="741" priority="5" operator="greaterThan">
      <formula>0</formula>
    </cfRule>
  </conditionalFormatting>
  <conditionalFormatting sqref="J41">
    <cfRule type="cellIs" dxfId="740" priority="4" operator="greaterThan">
      <formula>0</formula>
    </cfRule>
  </conditionalFormatting>
  <conditionalFormatting sqref="J45">
    <cfRule type="expression" dxfId="739" priority="3">
      <formula>"Wenn$J$12&gt;$F$3"</formula>
    </cfRule>
  </conditionalFormatting>
  <conditionalFormatting sqref="J46">
    <cfRule type="expression" dxfId="738" priority="2">
      <formula>$F$3&gt;45291</formula>
    </cfRule>
  </conditionalFormatting>
  <dataValidations count="3">
    <dataValidation type="decimal" allowBlank="1" showInputMessage="1" showErrorMessage="1" error="Bitte nur positive Werte einfügen!" sqref="K22:L27 G22:I27 J23" xr:uid="{00000000-0002-0000-2000-000000000000}">
      <formula1>0</formula1>
      <formula2>9999999999999</formula2>
    </dataValidation>
    <dataValidation type="decimal" allowBlank="1" showInputMessage="1" showErrorMessage="1" error="Bitte nur positive Werte einfügen!" sqref="F47 K29:L45 G29:I45" xr:uid="{00000000-0002-0000-2000-000001000000}">
      <formula1>0</formula1>
      <formula2>999999999999</formula2>
    </dataValidation>
    <dataValidation type="decimal" allowBlank="1" showInputMessage="1" showErrorMessage="1" error="Bitte nur positive Werte einfügen!" sqref="G47:J47 L47" xr:uid="{00000000-0002-0000-2000-000002000000}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2000-000003000000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00000000-0002-0000-2000-000004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2000-000005000000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00000000-0002-0000-2000-000006000000}">
          <x14:formula1>
            <xm:f>Listen!$S$3:$S$50</xm:f>
          </x14:formula1>
          <xm:sqref>F9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Tabelle33"/>
  <dimension ref="A1:L48"/>
  <sheetViews>
    <sheetView view="pageBreakPreview" topLeftCell="A2" zoomScale="60" zoomScaleNormal="100" workbookViewId="0">
      <selection activeCell="J12" sqref="J12:J46"/>
    </sheetView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8.7109375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9" t="str">
        <f ca="1">MID(CELL("filename",A1),FIND("]",CELL("filename",A1))+1,256)</f>
        <v>Projekt17</v>
      </c>
      <c r="B1" s="19"/>
      <c r="C1" s="20"/>
      <c r="D1" s="1" t="str">
        <f ca="1">MID(CELL("Dateiname",A2),FIND("]",CELL("Dateiname",A2))+1,31)</f>
        <v>Projekt17</v>
      </c>
      <c r="G1" s="21"/>
    </row>
    <row r="3" spans="1:12" hidden="1" outlineLevel="1" x14ac:dyDescent="0.25">
      <c r="C3" s="1" t="s">
        <v>324</v>
      </c>
      <c r="D3" s="1" t="str">
        <f>+LEFT(D9,2)</f>
        <v>RM</v>
      </c>
      <c r="F3" s="327">
        <f>+F9</f>
        <v>44012</v>
      </c>
    </row>
    <row r="4" spans="1:12" ht="15.75" collapsed="1" x14ac:dyDescent="0.25">
      <c r="C4" s="22" t="str">
        <f>+CONCATENATE(C9," (nicht EU-kofinanziert)")</f>
        <v>Projekt 17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7" t="s">
        <v>341</v>
      </c>
      <c r="F6" s="378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120</v>
      </c>
      <c r="D9" s="124" t="s">
        <v>163</v>
      </c>
      <c r="E9" s="125">
        <v>43831</v>
      </c>
      <c r="F9" s="125">
        <v>44012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2024</v>
      </c>
      <c r="G12" s="192">
        <f>+F12</f>
        <v>2024</v>
      </c>
      <c r="H12" s="192">
        <f>+G12</f>
        <v>2024</v>
      </c>
      <c r="I12" s="192">
        <f>+H12</f>
        <v>2024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2024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6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6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6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6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6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6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6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6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6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6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6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6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6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6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7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7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7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7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7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7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7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7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25">
      <c r="K47" s="25"/>
    </row>
    <row r="48" spans="1:11" x14ac:dyDescent="0.25">
      <c r="K48" s="25"/>
    </row>
  </sheetData>
  <sheetProtection algorithmName="SHA-512" hashValue="sVjAC9oP7QbNpmRXSsrg2eYcBsRQ4wq24GSUjkDhbjVqp5l8W4G2dU4tLSqISvNlsHzNPR7aVIpxRtpzWJx7Eg==" saltValue="RYlNFWn460nYDU0mpUfIRw==" spinCount="100000" sheet="1" objects="1" scenarios="1"/>
  <mergeCells count="3">
    <mergeCell ref="E6:F6"/>
    <mergeCell ref="B15:B29"/>
    <mergeCell ref="B31:B41"/>
  </mergeCells>
  <conditionalFormatting sqref="J12">
    <cfRule type="notContainsBlanks" dxfId="737" priority="1">
      <formula>LEN(TRIM(J12))&gt;0</formula>
    </cfRule>
  </conditionalFormatting>
  <conditionalFormatting sqref="J13">
    <cfRule type="containsText" dxfId="736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735" priority="11">
      <formula>$F$3&gt;45657</formula>
    </cfRule>
  </conditionalFormatting>
  <conditionalFormatting sqref="J19">
    <cfRule type="cellIs" dxfId="734" priority="10" operator="greaterThan">
      <formula>0</formula>
    </cfRule>
  </conditionalFormatting>
  <conditionalFormatting sqref="J23">
    <cfRule type="cellIs" dxfId="733" priority="7" operator="greaterThan">
      <formula>0</formula>
    </cfRule>
  </conditionalFormatting>
  <conditionalFormatting sqref="J25">
    <cfRule type="cellIs" dxfId="732" priority="9" operator="greaterThan">
      <formula>0</formula>
    </cfRule>
  </conditionalFormatting>
  <conditionalFormatting sqref="J28:J29">
    <cfRule type="cellIs" dxfId="731" priority="8" operator="greaterThan">
      <formula>0</formula>
    </cfRule>
  </conditionalFormatting>
  <conditionalFormatting sqref="J33">
    <cfRule type="cellIs" dxfId="730" priority="6" operator="greaterThan">
      <formula>0</formula>
    </cfRule>
  </conditionalFormatting>
  <conditionalFormatting sqref="J38">
    <cfRule type="cellIs" dxfId="729" priority="5" operator="greaterThan">
      <formula>0</formula>
    </cfRule>
  </conditionalFormatting>
  <conditionalFormatting sqref="J41">
    <cfRule type="cellIs" dxfId="728" priority="4" operator="greaterThan">
      <formula>0</formula>
    </cfRule>
  </conditionalFormatting>
  <conditionalFormatting sqref="J45">
    <cfRule type="expression" dxfId="727" priority="3">
      <formula>"Wenn$J$12&gt;$F$3"</formula>
    </cfRule>
  </conditionalFormatting>
  <conditionalFormatting sqref="J46">
    <cfRule type="expression" dxfId="726" priority="2">
      <formula>$F$3&gt;45291</formula>
    </cfRule>
  </conditionalFormatting>
  <dataValidations count="3">
    <dataValidation type="decimal" allowBlank="1" showInputMessage="1" showErrorMessage="1" error="Bitte nur positive Werte einfügen!" sqref="G47:J47 L47" xr:uid="{00000000-0002-0000-2100-000000000000}">
      <formula1>0</formula1>
      <formula2>999999999999999000</formula2>
    </dataValidation>
    <dataValidation type="decimal" allowBlank="1" showInputMessage="1" showErrorMessage="1" error="Bitte nur positive Werte einfügen!" sqref="F47 K29:L45 G29:I45" xr:uid="{00000000-0002-0000-2100-000001000000}">
      <formula1>0</formula1>
      <formula2>999999999999</formula2>
    </dataValidation>
    <dataValidation type="decimal" allowBlank="1" showInputMessage="1" showErrorMessage="1" error="Bitte nur positive Werte einfügen!" sqref="K22:L27 G22:I27 J23" xr:uid="{00000000-0002-0000-2100-000002000000}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2100-000003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2100-000004000000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00000000-0002-0000-2100-000005000000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00000000-0002-0000-2100-000006000000}">
          <x14:formula1>
            <xm:f>Listen!$S$3:$S$50</xm:f>
          </x14:formula1>
          <xm:sqref>F9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Tabelle34"/>
  <dimension ref="A1:L48"/>
  <sheetViews>
    <sheetView view="pageBreakPreview" topLeftCell="A2" zoomScale="60" zoomScaleNormal="100" workbookViewId="0">
      <selection activeCell="J12" sqref="J12:J46"/>
    </sheetView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9.140625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9" t="str">
        <f ca="1">MID(CELL("filename",A1),FIND("]",CELL("filename",A1))+1,256)</f>
        <v>Projekt18</v>
      </c>
      <c r="B1" s="19"/>
      <c r="C1" s="20"/>
      <c r="D1" s="1" t="str">
        <f ca="1">MID(CELL("Dateiname",A2),FIND("]",CELL("Dateiname",A2))+1,31)</f>
        <v>Projekt18</v>
      </c>
      <c r="G1" s="21"/>
    </row>
    <row r="3" spans="1:12" hidden="1" outlineLevel="1" x14ac:dyDescent="0.25">
      <c r="C3" s="1" t="s">
        <v>324</v>
      </c>
      <c r="D3" s="1" t="str">
        <f>+LEFT(D9,2)</f>
        <v>RM</v>
      </c>
      <c r="F3" s="327">
        <f>+F9</f>
        <v>44227</v>
      </c>
    </row>
    <row r="4" spans="1:12" ht="15.75" collapsed="1" x14ac:dyDescent="0.25">
      <c r="C4" s="22" t="str">
        <f>+CONCATENATE(C9," (nicht EU-kofinanziert)")</f>
        <v>Projekt 18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7" t="s">
        <v>341</v>
      </c>
      <c r="F6" s="378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121</v>
      </c>
      <c r="D9" s="124" t="s">
        <v>163</v>
      </c>
      <c r="E9" s="125">
        <v>43831</v>
      </c>
      <c r="F9" s="125">
        <v>44227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2024</v>
      </c>
      <c r="G12" s="192">
        <f>+F12</f>
        <v>2024</v>
      </c>
      <c r="H12" s="192">
        <f>+G12</f>
        <v>2024</v>
      </c>
      <c r="I12" s="192">
        <f>+H12</f>
        <v>2024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2024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6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6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6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6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6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6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6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6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6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6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6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6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6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6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7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7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7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7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7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7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7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7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25">
      <c r="K47" s="25"/>
    </row>
    <row r="48" spans="1:11" x14ac:dyDescent="0.25">
      <c r="K48" s="25"/>
    </row>
  </sheetData>
  <sheetProtection algorithmName="SHA-512" hashValue="2LIquN/RJce5Gh8dur9EjLdmRJKj4Fd7hXOZr2lbCTaBFcD2rFgRA+LcX/LU4zikybw+JG6Nz+Q9OhfqjV4SWA==" saltValue="y6jH7D08RyCSZI1AiagDxA==" spinCount="100000" sheet="1" objects="1" scenarios="1"/>
  <mergeCells count="3">
    <mergeCell ref="E6:F6"/>
    <mergeCell ref="B15:B29"/>
    <mergeCell ref="B31:B41"/>
  </mergeCells>
  <conditionalFormatting sqref="J12">
    <cfRule type="notContainsBlanks" dxfId="725" priority="1">
      <formula>LEN(TRIM(J12))&gt;0</formula>
    </cfRule>
  </conditionalFormatting>
  <conditionalFormatting sqref="J13">
    <cfRule type="containsText" dxfId="724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723" priority="11">
      <formula>$F$3&gt;45657</formula>
    </cfRule>
  </conditionalFormatting>
  <conditionalFormatting sqref="J19">
    <cfRule type="cellIs" dxfId="722" priority="10" operator="greaterThan">
      <formula>0</formula>
    </cfRule>
  </conditionalFormatting>
  <conditionalFormatting sqref="J23">
    <cfRule type="cellIs" dxfId="721" priority="7" operator="greaterThan">
      <formula>0</formula>
    </cfRule>
  </conditionalFormatting>
  <conditionalFormatting sqref="J25">
    <cfRule type="cellIs" dxfId="720" priority="9" operator="greaterThan">
      <formula>0</formula>
    </cfRule>
  </conditionalFormatting>
  <conditionalFormatting sqref="J28:J29">
    <cfRule type="cellIs" dxfId="719" priority="8" operator="greaterThan">
      <formula>0</formula>
    </cfRule>
  </conditionalFormatting>
  <conditionalFormatting sqref="J33">
    <cfRule type="cellIs" dxfId="718" priority="6" operator="greaterThan">
      <formula>0</formula>
    </cfRule>
  </conditionalFormatting>
  <conditionalFormatting sqref="J38">
    <cfRule type="cellIs" dxfId="717" priority="5" operator="greaterThan">
      <formula>0</formula>
    </cfRule>
  </conditionalFormatting>
  <conditionalFormatting sqref="J41">
    <cfRule type="cellIs" dxfId="716" priority="4" operator="greaterThan">
      <formula>0</formula>
    </cfRule>
  </conditionalFormatting>
  <conditionalFormatting sqref="J45">
    <cfRule type="expression" dxfId="715" priority="3">
      <formula>"Wenn$J$12&gt;$F$3"</formula>
    </cfRule>
  </conditionalFormatting>
  <conditionalFormatting sqref="J46">
    <cfRule type="expression" dxfId="714" priority="2">
      <formula>$F$3&gt;45291</formula>
    </cfRule>
  </conditionalFormatting>
  <dataValidations count="3">
    <dataValidation type="decimal" allowBlank="1" showInputMessage="1" showErrorMessage="1" error="Bitte nur positive Werte einfügen!" sqref="G47:J47 L47" xr:uid="{00000000-0002-0000-2200-000000000000}">
      <formula1>0</formula1>
      <formula2>999999999999999000</formula2>
    </dataValidation>
    <dataValidation type="decimal" allowBlank="1" showInputMessage="1" showErrorMessage="1" error="Bitte nur positive Werte einfügen!" sqref="F47 K29:L45 G29:I45" xr:uid="{00000000-0002-0000-2200-000001000000}">
      <formula1>0</formula1>
      <formula2>999999999999</formula2>
    </dataValidation>
    <dataValidation type="decimal" allowBlank="1" showInputMessage="1" showErrorMessage="1" error="Bitte nur positive Werte einfügen!" sqref="K22:L27 G22:I27 J23" xr:uid="{00000000-0002-0000-2200-000002000000}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2200-000003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2200-000004000000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00000000-0002-0000-2200-000005000000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00000000-0002-0000-2200-000006000000}">
          <x14:formula1>
            <xm:f>Listen!$S$3:$S$50</xm:f>
          </x14:formula1>
          <xm:sqref>F9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Tabelle35"/>
  <dimension ref="A1:L48"/>
  <sheetViews>
    <sheetView view="pageBreakPreview" topLeftCell="A2" zoomScale="60" zoomScaleNormal="100" workbookViewId="0">
      <selection activeCell="J12" sqref="J12:J46"/>
    </sheetView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8.5703125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9" t="str">
        <f ca="1">MID(CELL("filename",A1),FIND("]",CELL("filename",A1))+1,256)</f>
        <v>Projekt19</v>
      </c>
      <c r="B1" s="19"/>
      <c r="C1" s="20"/>
      <c r="D1" s="1" t="str">
        <f ca="1">MID(CELL("Dateiname",A2),FIND("]",CELL("Dateiname",A2))+1,31)</f>
        <v>Projekt19</v>
      </c>
      <c r="G1" s="21"/>
    </row>
    <row r="3" spans="1:12" hidden="1" outlineLevel="1" x14ac:dyDescent="0.25">
      <c r="C3" s="1" t="s">
        <v>324</v>
      </c>
      <c r="D3" s="1" t="str">
        <f>+LEFT(D9,2)</f>
        <v>RM</v>
      </c>
      <c r="F3" s="327">
        <f>+F9</f>
        <v>44012</v>
      </c>
    </row>
    <row r="4" spans="1:12" ht="15.75" collapsed="1" x14ac:dyDescent="0.25">
      <c r="C4" s="22" t="str">
        <f>+CONCATENATE(C9," (nicht EU-kofinanziert)")</f>
        <v>Projekt 19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7" t="s">
        <v>341</v>
      </c>
      <c r="F6" s="378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122</v>
      </c>
      <c r="D9" s="124" t="s">
        <v>163</v>
      </c>
      <c r="E9" s="125">
        <v>43831</v>
      </c>
      <c r="F9" s="125">
        <v>44012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2024</v>
      </c>
      <c r="G12" s="192">
        <f>+F12</f>
        <v>2024</v>
      </c>
      <c r="H12" s="192">
        <f>+G12</f>
        <v>2024</v>
      </c>
      <c r="I12" s="192">
        <f>+H12</f>
        <v>2024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2024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6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6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6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6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6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6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6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6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6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6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6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6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6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6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7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7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7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7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7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7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7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7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25">
      <c r="K47" s="25"/>
    </row>
    <row r="48" spans="1:11" x14ac:dyDescent="0.25">
      <c r="K48" s="25"/>
    </row>
  </sheetData>
  <sheetProtection algorithmName="SHA-512" hashValue="fGmeXVZJIVrIm0j/Ogy4vtKe+Ee8fD5oskCtnA067RR32uTMl6GR4A2vauINvPyRCXdGgMH2CuPs3rTAJuh3CQ==" saltValue="qLAv755ZTT7blP9uQp0tsg==" spinCount="100000" sheet="1" objects="1" scenarios="1"/>
  <mergeCells count="3">
    <mergeCell ref="E6:F6"/>
    <mergeCell ref="B15:B29"/>
    <mergeCell ref="B31:B41"/>
  </mergeCells>
  <conditionalFormatting sqref="J12">
    <cfRule type="notContainsBlanks" dxfId="713" priority="1">
      <formula>LEN(TRIM(J12))&gt;0</formula>
    </cfRule>
  </conditionalFormatting>
  <conditionalFormatting sqref="J13">
    <cfRule type="containsText" dxfId="712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711" priority="11">
      <formula>$F$3&gt;45657</formula>
    </cfRule>
  </conditionalFormatting>
  <conditionalFormatting sqref="J19">
    <cfRule type="cellIs" dxfId="710" priority="10" operator="greaterThan">
      <formula>0</formula>
    </cfRule>
  </conditionalFormatting>
  <conditionalFormatting sqref="J23">
    <cfRule type="cellIs" dxfId="709" priority="7" operator="greaterThan">
      <formula>0</formula>
    </cfRule>
  </conditionalFormatting>
  <conditionalFormatting sqref="J25">
    <cfRule type="cellIs" dxfId="708" priority="9" operator="greaterThan">
      <formula>0</formula>
    </cfRule>
  </conditionalFormatting>
  <conditionalFormatting sqref="J28:J29">
    <cfRule type="cellIs" dxfId="707" priority="8" operator="greaterThan">
      <formula>0</formula>
    </cfRule>
  </conditionalFormatting>
  <conditionalFormatting sqref="J33">
    <cfRule type="cellIs" dxfId="706" priority="6" operator="greaterThan">
      <formula>0</formula>
    </cfRule>
  </conditionalFormatting>
  <conditionalFormatting sqref="J38">
    <cfRule type="cellIs" dxfId="705" priority="5" operator="greaterThan">
      <formula>0</formula>
    </cfRule>
  </conditionalFormatting>
  <conditionalFormatting sqref="J41">
    <cfRule type="cellIs" dxfId="704" priority="4" operator="greaterThan">
      <formula>0</formula>
    </cfRule>
  </conditionalFormatting>
  <conditionalFormatting sqref="J45">
    <cfRule type="expression" dxfId="703" priority="3">
      <formula>"Wenn$J$12&gt;$F$3"</formula>
    </cfRule>
  </conditionalFormatting>
  <conditionalFormatting sqref="J46">
    <cfRule type="expression" dxfId="702" priority="2">
      <formula>$F$3&gt;45291</formula>
    </cfRule>
  </conditionalFormatting>
  <dataValidations count="3">
    <dataValidation type="decimal" allowBlank="1" showInputMessage="1" showErrorMessage="1" error="Bitte nur positive Werte einfügen!" sqref="K22:L27 G22:I27 J23" xr:uid="{00000000-0002-0000-2300-000000000000}">
      <formula1>0</formula1>
      <formula2>9999999999999</formula2>
    </dataValidation>
    <dataValidation type="decimal" allowBlank="1" showInputMessage="1" showErrorMessage="1" error="Bitte nur positive Werte einfügen!" sqref="F47 K29:L45 G29:I45" xr:uid="{00000000-0002-0000-2300-000001000000}">
      <formula1>0</formula1>
      <formula2>999999999999</formula2>
    </dataValidation>
    <dataValidation type="decimal" allowBlank="1" showInputMessage="1" showErrorMessage="1" error="Bitte nur positive Werte einfügen!" sqref="G47:J47 L47" xr:uid="{00000000-0002-0000-2300-000002000000}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2300-000003000000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00000000-0002-0000-2300-000004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2300-000005000000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00000000-0002-0000-2300-000006000000}">
          <x14:formula1>
            <xm:f>Listen!$S$3:$S$50</xm:f>
          </x14:formula1>
          <xm:sqref>F9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Tabelle36"/>
  <dimension ref="A1:L48"/>
  <sheetViews>
    <sheetView view="pageBreakPreview" topLeftCell="A2" zoomScale="60" zoomScaleNormal="100" workbookViewId="0">
      <selection activeCell="J12" sqref="J12:J46"/>
    </sheetView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8.85546875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9" t="str">
        <f ca="1">MID(CELL("filename",A1),FIND("]",CELL("filename",A1))+1,256)</f>
        <v>Projekt20</v>
      </c>
      <c r="B1" s="19"/>
      <c r="C1" s="20"/>
      <c r="D1" s="1" t="str">
        <f ca="1">MID(CELL("Dateiname",A2),FIND("]",CELL("Dateiname",A2))+1,31)</f>
        <v>Projekt20</v>
      </c>
      <c r="G1" s="21"/>
    </row>
    <row r="3" spans="1:12" hidden="1" outlineLevel="1" x14ac:dyDescent="0.25">
      <c r="C3" s="1" t="s">
        <v>324</v>
      </c>
      <c r="D3" s="1" t="str">
        <f>+LEFT(D9,2)</f>
        <v>RM</v>
      </c>
      <c r="F3" s="327">
        <f>+F9</f>
        <v>44377</v>
      </c>
    </row>
    <row r="4" spans="1:12" ht="15.75" collapsed="1" x14ac:dyDescent="0.25">
      <c r="C4" s="22" t="str">
        <f>+CONCATENATE(C9," (nicht EU-kofinanziert)")</f>
        <v>Projekt 20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7" t="s">
        <v>341</v>
      </c>
      <c r="F6" s="378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123</v>
      </c>
      <c r="D9" s="124" t="s">
        <v>163</v>
      </c>
      <c r="E9" s="125">
        <v>43831</v>
      </c>
      <c r="F9" s="125">
        <v>44377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2024</v>
      </c>
      <c r="G12" s="192">
        <f>+F12</f>
        <v>2024</v>
      </c>
      <c r="H12" s="192">
        <f>+G12</f>
        <v>2024</v>
      </c>
      <c r="I12" s="192">
        <f>+H12</f>
        <v>2024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2024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6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6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6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6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6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6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6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6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6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6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6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6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6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6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7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7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7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7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7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7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7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7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25">
      <c r="K47" s="25"/>
    </row>
    <row r="48" spans="1:11" x14ac:dyDescent="0.25">
      <c r="K48" s="25"/>
    </row>
  </sheetData>
  <sheetProtection algorithmName="SHA-512" hashValue="uMF0DcLej357RnXugQD+Fd1uMR9j8fd2+ddz0uIgDxn17L26AQtUkD/FUCapogEGIXkGKulaE+Wbeadk2txpkA==" saltValue="rV7DGDrkri58tukCLBM6Ew==" spinCount="100000" sheet="1" objects="1" scenarios="1"/>
  <mergeCells count="3">
    <mergeCell ref="E6:F6"/>
    <mergeCell ref="B15:B29"/>
    <mergeCell ref="B31:B41"/>
  </mergeCells>
  <conditionalFormatting sqref="J12">
    <cfRule type="notContainsBlanks" dxfId="701" priority="1">
      <formula>LEN(TRIM(J12))&gt;0</formula>
    </cfRule>
  </conditionalFormatting>
  <conditionalFormatting sqref="J13">
    <cfRule type="containsText" dxfId="700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699" priority="11">
      <formula>$F$3&gt;45657</formula>
    </cfRule>
  </conditionalFormatting>
  <conditionalFormatting sqref="J19">
    <cfRule type="cellIs" dxfId="698" priority="10" operator="greaterThan">
      <formula>0</formula>
    </cfRule>
  </conditionalFormatting>
  <conditionalFormatting sqref="J23">
    <cfRule type="cellIs" dxfId="697" priority="7" operator="greaterThan">
      <formula>0</formula>
    </cfRule>
  </conditionalFormatting>
  <conditionalFormatting sqref="J25">
    <cfRule type="cellIs" dxfId="696" priority="9" operator="greaterThan">
      <formula>0</formula>
    </cfRule>
  </conditionalFormatting>
  <conditionalFormatting sqref="J28:J29">
    <cfRule type="cellIs" dxfId="695" priority="8" operator="greaterThan">
      <formula>0</formula>
    </cfRule>
  </conditionalFormatting>
  <conditionalFormatting sqref="J33">
    <cfRule type="cellIs" dxfId="694" priority="6" operator="greaterThan">
      <formula>0</formula>
    </cfRule>
  </conditionalFormatting>
  <conditionalFormatting sqref="J38">
    <cfRule type="cellIs" dxfId="693" priority="5" operator="greaterThan">
      <formula>0</formula>
    </cfRule>
  </conditionalFormatting>
  <conditionalFormatting sqref="J41">
    <cfRule type="cellIs" dxfId="692" priority="4" operator="greaterThan">
      <formula>0</formula>
    </cfRule>
  </conditionalFormatting>
  <conditionalFormatting sqref="J45">
    <cfRule type="expression" dxfId="691" priority="3">
      <formula>"Wenn$J$12&gt;$F$3"</formula>
    </cfRule>
  </conditionalFormatting>
  <conditionalFormatting sqref="J46">
    <cfRule type="expression" dxfId="690" priority="2">
      <formula>$F$3&gt;45291</formula>
    </cfRule>
  </conditionalFormatting>
  <dataValidations count="3">
    <dataValidation type="decimal" allowBlank="1" showInputMessage="1" showErrorMessage="1" error="Bitte nur positive Werte einfügen!" sqref="G47:J47 L47" xr:uid="{00000000-0002-0000-2400-000000000000}">
      <formula1>0</formula1>
      <formula2>999999999999999000</formula2>
    </dataValidation>
    <dataValidation type="decimal" allowBlank="1" showInputMessage="1" showErrorMessage="1" error="Bitte nur positive Werte einfügen!" sqref="F47 K29:L45 G29:I45" xr:uid="{00000000-0002-0000-2400-000001000000}">
      <formula1>0</formula1>
      <formula2>999999999999</formula2>
    </dataValidation>
    <dataValidation type="decimal" allowBlank="1" showInputMessage="1" showErrorMessage="1" error="Bitte nur positive Werte einfügen!" sqref="K22:L27 G22:I27 J23" xr:uid="{00000000-0002-0000-2400-000002000000}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2400-000003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2400-000004000000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00000000-0002-0000-2400-000005000000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00000000-0002-0000-2400-000006000000}">
          <x14:formula1>
            <xm:f>Listen!$S$3:$S$50</xm:f>
          </x14:formula1>
          <xm:sqref>F9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Tabelle37"/>
  <dimension ref="A1:L48"/>
  <sheetViews>
    <sheetView view="pageBreakPreview" topLeftCell="A2" zoomScale="60" zoomScaleNormal="100" workbookViewId="0">
      <selection activeCell="J12" sqref="J12:J46"/>
    </sheetView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9.140625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9" t="str">
        <f ca="1">MID(CELL("filename",A1),FIND("]",CELL("filename",A1))+1,256)</f>
        <v>Projekt21</v>
      </c>
      <c r="B1" s="19"/>
      <c r="C1" s="20"/>
      <c r="D1" s="1" t="str">
        <f ca="1">MID(CELL("Dateiname",A2),FIND("]",CELL("Dateiname",A2))+1,31)</f>
        <v>Projekt21</v>
      </c>
      <c r="G1" s="21"/>
    </row>
    <row r="3" spans="1:12" hidden="1" outlineLevel="1" x14ac:dyDescent="0.25">
      <c r="C3" s="1" t="s">
        <v>324</v>
      </c>
      <c r="D3" s="1" t="str">
        <f>+LEFT(D9,2)</f>
        <v>RM</v>
      </c>
      <c r="F3" s="327">
        <f>+F9</f>
        <v>44286</v>
      </c>
    </row>
    <row r="4" spans="1:12" ht="15.75" collapsed="1" x14ac:dyDescent="0.25">
      <c r="C4" s="22" t="str">
        <f>+CONCATENATE(C9," (nicht EU-kofinanziert)")</f>
        <v>Projekt 21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7" t="s">
        <v>341</v>
      </c>
      <c r="F6" s="378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124</v>
      </c>
      <c r="D9" s="124" t="s">
        <v>163</v>
      </c>
      <c r="E9" s="125">
        <v>43831</v>
      </c>
      <c r="F9" s="125">
        <v>44286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2024</v>
      </c>
      <c r="G12" s="192">
        <f>+F12</f>
        <v>2024</v>
      </c>
      <c r="H12" s="192">
        <f>+G12</f>
        <v>2024</v>
      </c>
      <c r="I12" s="192">
        <f>+H12</f>
        <v>2024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2024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6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6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6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6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6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6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6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6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6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6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6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6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6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6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7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7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7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7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7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7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7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7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25">
      <c r="K47" s="25"/>
    </row>
    <row r="48" spans="1:11" x14ac:dyDescent="0.25">
      <c r="K48" s="25"/>
    </row>
  </sheetData>
  <sheetProtection algorithmName="SHA-512" hashValue="z/viWSZ6Lg2DOUaW94wnYXFNUv7c+/uUxo1tZ/zshRxS100TnnIX1dO+iQENVWbJNjdubU9MU8ZPPvMBarlK6g==" saltValue="3Dbn/ERlbggy8jcJ0WBpXg==" spinCount="100000" sheet="1" objects="1" scenarios="1"/>
  <mergeCells count="3">
    <mergeCell ref="E6:F6"/>
    <mergeCell ref="B15:B29"/>
    <mergeCell ref="B31:B41"/>
  </mergeCells>
  <conditionalFormatting sqref="J12">
    <cfRule type="notContainsBlanks" dxfId="689" priority="1">
      <formula>LEN(TRIM(J12))&gt;0</formula>
    </cfRule>
  </conditionalFormatting>
  <conditionalFormatting sqref="J13">
    <cfRule type="containsText" dxfId="688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687" priority="11">
      <formula>$F$3&gt;45657</formula>
    </cfRule>
  </conditionalFormatting>
  <conditionalFormatting sqref="J19">
    <cfRule type="cellIs" dxfId="686" priority="10" operator="greaterThan">
      <formula>0</formula>
    </cfRule>
  </conditionalFormatting>
  <conditionalFormatting sqref="J23">
    <cfRule type="cellIs" dxfId="685" priority="7" operator="greaterThan">
      <formula>0</formula>
    </cfRule>
  </conditionalFormatting>
  <conditionalFormatting sqref="J25">
    <cfRule type="cellIs" dxfId="684" priority="9" operator="greaterThan">
      <formula>0</formula>
    </cfRule>
  </conditionalFormatting>
  <conditionalFormatting sqref="J28:J29">
    <cfRule type="cellIs" dxfId="683" priority="8" operator="greaterThan">
      <formula>0</formula>
    </cfRule>
  </conditionalFormatting>
  <conditionalFormatting sqref="J33">
    <cfRule type="cellIs" dxfId="682" priority="6" operator="greaterThan">
      <formula>0</formula>
    </cfRule>
  </conditionalFormatting>
  <conditionalFormatting sqref="J38">
    <cfRule type="cellIs" dxfId="681" priority="5" operator="greaterThan">
      <formula>0</formula>
    </cfRule>
  </conditionalFormatting>
  <conditionalFormatting sqref="J41">
    <cfRule type="cellIs" dxfId="680" priority="4" operator="greaterThan">
      <formula>0</formula>
    </cfRule>
  </conditionalFormatting>
  <conditionalFormatting sqref="J45">
    <cfRule type="expression" dxfId="679" priority="3">
      <formula>"Wenn$J$12&gt;$F$3"</formula>
    </cfRule>
  </conditionalFormatting>
  <conditionalFormatting sqref="J46">
    <cfRule type="expression" dxfId="678" priority="2">
      <formula>$F$3&gt;45291</formula>
    </cfRule>
  </conditionalFormatting>
  <dataValidations count="3">
    <dataValidation type="decimal" allowBlank="1" showInputMessage="1" showErrorMessage="1" error="Bitte nur positive Werte einfügen!" sqref="K22:L27 G22:I27 J23" xr:uid="{00000000-0002-0000-2500-000000000000}">
      <formula1>0</formula1>
      <formula2>9999999999999</formula2>
    </dataValidation>
    <dataValidation type="decimal" allowBlank="1" showInputMessage="1" showErrorMessage="1" error="Bitte nur positive Werte einfügen!" sqref="F47 K29:L45 G29:I45" xr:uid="{00000000-0002-0000-2500-000001000000}">
      <formula1>0</formula1>
      <formula2>999999999999</formula2>
    </dataValidation>
    <dataValidation type="decimal" allowBlank="1" showInputMessage="1" showErrorMessage="1" error="Bitte nur positive Werte einfügen!" sqref="G47:J47 L47" xr:uid="{00000000-0002-0000-2500-000002000000}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2500-000003000000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00000000-0002-0000-2500-000004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2500-000005000000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00000000-0002-0000-2500-000006000000}">
          <x14:formula1>
            <xm:f>Listen!$S$3:$S$50</xm:f>
          </x14:formula1>
          <xm:sqref>F9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Tabelle38"/>
  <dimension ref="A1:L48"/>
  <sheetViews>
    <sheetView view="pageBreakPreview" topLeftCell="A2" zoomScale="60" zoomScaleNormal="100" workbookViewId="0">
      <selection activeCell="J12" sqref="J12:J46"/>
    </sheetView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7.85546875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9" t="str">
        <f ca="1">MID(CELL("filename",A1),FIND("]",CELL("filename",A1))+1,256)</f>
        <v>Projekt22</v>
      </c>
      <c r="B1" s="19"/>
      <c r="C1" s="20"/>
      <c r="D1" s="1" t="str">
        <f ca="1">MID(CELL("Dateiname",A2),FIND("]",CELL("Dateiname",A2))+1,31)</f>
        <v>Projekt22</v>
      </c>
      <c r="G1" s="21"/>
    </row>
    <row r="3" spans="1:12" hidden="1" outlineLevel="1" x14ac:dyDescent="0.25">
      <c r="C3" s="1" t="s">
        <v>324</v>
      </c>
      <c r="D3" s="1" t="str">
        <f>+LEFT(D9,2)</f>
        <v>RM</v>
      </c>
      <c r="F3" s="327">
        <f>+F9</f>
        <v>44012</v>
      </c>
    </row>
    <row r="4" spans="1:12" ht="15.75" collapsed="1" x14ac:dyDescent="0.25">
      <c r="C4" s="22" t="str">
        <f>+CONCATENATE(C9," (nicht EU-kofinanziert)")</f>
        <v>Projekt 22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7" t="s">
        <v>341</v>
      </c>
      <c r="F6" s="378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125</v>
      </c>
      <c r="D9" s="124" t="s">
        <v>163</v>
      </c>
      <c r="E9" s="125">
        <v>43831</v>
      </c>
      <c r="F9" s="125">
        <v>44012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2024</v>
      </c>
      <c r="G12" s="192">
        <f>+F12</f>
        <v>2024</v>
      </c>
      <c r="H12" s="192">
        <f>+G12</f>
        <v>2024</v>
      </c>
      <c r="I12" s="192">
        <f>+H12</f>
        <v>2024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2024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6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6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6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6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6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6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6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6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6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6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6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6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6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6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7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7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7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7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7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7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7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7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25">
      <c r="K47" s="25"/>
    </row>
    <row r="48" spans="1:11" x14ac:dyDescent="0.25">
      <c r="K48" s="25"/>
    </row>
  </sheetData>
  <sheetProtection algorithmName="SHA-512" hashValue="DHexePuB0okohykgaPRL3xVeDN8pmIfbnbNxAoWPW51efk7sIVhjqzSSJA5weILgAKLiEMkCESu5G5X//jzQjw==" saltValue="RJx55iZpzEhyr31TTBxBqw==" spinCount="100000" sheet="1" objects="1" scenarios="1"/>
  <mergeCells count="3">
    <mergeCell ref="E6:F6"/>
    <mergeCell ref="B15:B29"/>
    <mergeCell ref="B31:B41"/>
  </mergeCells>
  <conditionalFormatting sqref="J12">
    <cfRule type="notContainsBlanks" dxfId="677" priority="1">
      <formula>LEN(TRIM(J12))&gt;0</formula>
    </cfRule>
  </conditionalFormatting>
  <conditionalFormatting sqref="J13">
    <cfRule type="containsText" dxfId="676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675" priority="11">
      <formula>$F$3&gt;45657</formula>
    </cfRule>
  </conditionalFormatting>
  <conditionalFormatting sqref="J19">
    <cfRule type="cellIs" dxfId="674" priority="10" operator="greaterThan">
      <formula>0</formula>
    </cfRule>
  </conditionalFormatting>
  <conditionalFormatting sqref="J23">
    <cfRule type="cellIs" dxfId="673" priority="7" operator="greaterThan">
      <formula>0</formula>
    </cfRule>
  </conditionalFormatting>
  <conditionalFormatting sqref="J25">
    <cfRule type="cellIs" dxfId="672" priority="9" operator="greaterThan">
      <formula>0</formula>
    </cfRule>
  </conditionalFormatting>
  <conditionalFormatting sqref="J28:J29">
    <cfRule type="cellIs" dxfId="671" priority="8" operator="greaterThan">
      <formula>0</formula>
    </cfRule>
  </conditionalFormatting>
  <conditionalFormatting sqref="J33">
    <cfRule type="cellIs" dxfId="670" priority="6" operator="greaterThan">
      <formula>0</formula>
    </cfRule>
  </conditionalFormatting>
  <conditionalFormatting sqref="J38">
    <cfRule type="cellIs" dxfId="669" priority="5" operator="greaterThan">
      <formula>0</formula>
    </cfRule>
  </conditionalFormatting>
  <conditionalFormatting sqref="J41">
    <cfRule type="cellIs" dxfId="668" priority="4" operator="greaterThan">
      <formula>0</formula>
    </cfRule>
  </conditionalFormatting>
  <conditionalFormatting sqref="J45">
    <cfRule type="expression" dxfId="667" priority="3">
      <formula>"Wenn$J$12&gt;$F$3"</formula>
    </cfRule>
  </conditionalFormatting>
  <conditionalFormatting sqref="J46">
    <cfRule type="expression" dxfId="666" priority="2">
      <formula>$F$3&gt;45291</formula>
    </cfRule>
  </conditionalFormatting>
  <dataValidations count="3">
    <dataValidation type="decimal" allowBlank="1" showInputMessage="1" showErrorMessage="1" error="Bitte nur positive Werte einfügen!" sqref="G47:J47 L47" xr:uid="{00000000-0002-0000-2600-000000000000}">
      <formula1>0</formula1>
      <formula2>999999999999999000</formula2>
    </dataValidation>
    <dataValidation type="decimal" allowBlank="1" showInputMessage="1" showErrorMessage="1" error="Bitte nur positive Werte einfügen!" sqref="F47 K29:L45 G29:I45" xr:uid="{00000000-0002-0000-2600-000001000000}">
      <formula1>0</formula1>
      <formula2>999999999999</formula2>
    </dataValidation>
    <dataValidation type="decimal" allowBlank="1" showInputMessage="1" showErrorMessage="1" error="Bitte nur positive Werte einfügen!" sqref="K22:L27 G22:I27 J23" xr:uid="{00000000-0002-0000-2600-000002000000}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2600-000003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2600-000004000000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00000000-0002-0000-2600-000005000000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00000000-0002-0000-2600-000006000000}">
          <x14:formula1>
            <xm:f>Listen!$S$3:$S$50</xm:f>
          </x14:formula1>
          <xm:sqref>F9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5"/>
  <dimension ref="B1:W75"/>
  <sheetViews>
    <sheetView view="pageBreakPreview" zoomScale="60" zoomScaleNormal="70" workbookViewId="0">
      <selection activeCell="F2" sqref="F2"/>
    </sheetView>
  </sheetViews>
  <sheetFormatPr baseColWidth="10" defaultColWidth="16.7109375" defaultRowHeight="45" customHeight="1" outlineLevelRow="1" outlineLevelCol="1" x14ac:dyDescent="0.25"/>
  <cols>
    <col min="1" max="1" width="5" style="1" customWidth="1"/>
    <col min="2" max="2" width="20.7109375" style="1" hidden="1" customWidth="1" outlineLevel="1"/>
    <col min="3" max="3" width="19.28515625" style="24" customWidth="1" collapsed="1"/>
    <col min="4" max="4" width="18.7109375" style="75" customWidth="1"/>
    <col min="5" max="5" width="18" style="76" customWidth="1"/>
    <col min="6" max="6" width="21.140625" style="76" customWidth="1"/>
    <col min="7" max="7" width="19.28515625" style="76" customWidth="1"/>
    <col min="8" max="8" width="22.28515625" style="24" customWidth="1"/>
    <col min="9" max="9" width="16.7109375" style="24"/>
    <col min="10" max="10" width="20.7109375" style="24" customWidth="1"/>
    <col min="11" max="14" width="20.140625" style="78" hidden="1" customWidth="1" outlineLevel="1"/>
    <col min="15" max="15" width="32.140625" style="73" customWidth="1" collapsed="1"/>
    <col min="16" max="16" width="20.140625" style="78" customWidth="1"/>
    <col min="17" max="18" width="19.140625" style="78" customWidth="1"/>
    <col min="19" max="19" width="19.140625" style="88" customWidth="1"/>
    <col min="20" max="20" width="19.140625" style="89" customWidth="1"/>
    <col min="21" max="22" width="19.140625" style="78" customWidth="1"/>
    <col min="23" max="23" width="19.140625" style="73" customWidth="1"/>
    <col min="24" max="24" width="6.42578125" style="1" customWidth="1"/>
    <col min="25" max="16384" width="16.7109375" style="1"/>
  </cols>
  <sheetData>
    <row r="1" spans="2:23" ht="15" x14ac:dyDescent="0.2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70"/>
      <c r="T1" s="1"/>
      <c r="U1" s="1"/>
      <c r="V1" s="1"/>
      <c r="W1" s="1"/>
    </row>
    <row r="2" spans="2:23" ht="15.75" x14ac:dyDescent="0.25">
      <c r="C2" s="22" t="s">
        <v>322</v>
      </c>
      <c r="D2" s="1"/>
      <c r="E2" s="1"/>
      <c r="F2" s="123">
        <v>2024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70"/>
      <c r="T2" s="1"/>
      <c r="U2" s="1"/>
      <c r="V2" s="1"/>
      <c r="W2" s="1"/>
    </row>
    <row r="3" spans="2:23" ht="15" x14ac:dyDescent="0.2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70"/>
      <c r="T3" s="1"/>
      <c r="U3" s="1"/>
      <c r="V3" s="1"/>
      <c r="W3" s="1"/>
    </row>
    <row r="4" spans="2:23" ht="15" hidden="1" outlineLevel="1" x14ac:dyDescent="0.25">
      <c r="B4" s="233" t="s">
        <v>216</v>
      </c>
      <c r="C4" s="234" t="s">
        <v>221</v>
      </c>
      <c r="D4" s="234" t="s">
        <v>222</v>
      </c>
      <c r="E4" s="234" t="s">
        <v>223</v>
      </c>
      <c r="F4" s="234" t="s">
        <v>224</v>
      </c>
      <c r="G4" s="234" t="s">
        <v>225</v>
      </c>
      <c r="H4" s="234" t="s">
        <v>226</v>
      </c>
      <c r="I4" s="234" t="s">
        <v>227</v>
      </c>
      <c r="J4" s="234"/>
      <c r="K4" s="234" t="s">
        <v>228</v>
      </c>
      <c r="L4" s="234" t="s">
        <v>229</v>
      </c>
      <c r="M4" s="234" t="s">
        <v>230</v>
      </c>
      <c r="N4" s="234" t="s">
        <v>231</v>
      </c>
      <c r="O4" s="234" t="s">
        <v>225</v>
      </c>
      <c r="P4" s="234" t="s">
        <v>232</v>
      </c>
      <c r="Q4" s="234" t="s">
        <v>233</v>
      </c>
      <c r="R4" s="234" t="s">
        <v>234</v>
      </c>
      <c r="S4" s="235"/>
      <c r="T4" s="234" t="s">
        <v>250</v>
      </c>
      <c r="U4" s="234" t="s">
        <v>235</v>
      </c>
      <c r="V4" s="234" t="s">
        <v>236</v>
      </c>
      <c r="W4" s="233"/>
    </row>
    <row r="5" spans="2:23" ht="15" hidden="1" outlineLevel="1" x14ac:dyDescent="0.25">
      <c r="B5" s="1" t="s">
        <v>217</v>
      </c>
      <c r="C5" s="231" t="s">
        <v>221</v>
      </c>
      <c r="D5" s="231" t="s">
        <v>222</v>
      </c>
      <c r="E5" s="231" t="s">
        <v>223</v>
      </c>
      <c r="F5" s="231" t="s">
        <v>224</v>
      </c>
      <c r="G5" s="231" t="s">
        <v>237</v>
      </c>
      <c r="H5" s="231" t="s">
        <v>226</v>
      </c>
      <c r="I5" s="231" t="s">
        <v>227</v>
      </c>
      <c r="J5" s="231"/>
      <c r="K5" s="231" t="s">
        <v>238</v>
      </c>
      <c r="L5" s="231" t="s">
        <v>239</v>
      </c>
      <c r="M5" s="231" t="s">
        <v>240</v>
      </c>
      <c r="N5" s="231" t="s">
        <v>241</v>
      </c>
      <c r="O5" s="231" t="s">
        <v>229</v>
      </c>
      <c r="P5" s="231" t="s">
        <v>242</v>
      </c>
      <c r="Q5" s="231" t="s">
        <v>243</v>
      </c>
      <c r="R5" s="231" t="s">
        <v>233</v>
      </c>
      <c r="S5" s="232"/>
      <c r="T5" s="231" t="s">
        <v>250</v>
      </c>
      <c r="U5" s="231" t="s">
        <v>244</v>
      </c>
      <c r="V5" s="231" t="s">
        <v>245</v>
      </c>
      <c r="W5" s="1"/>
    </row>
    <row r="6" spans="2:23" ht="15" hidden="1" outlineLevel="1" x14ac:dyDescent="0.25">
      <c r="B6" s="233"/>
      <c r="C6" s="234"/>
      <c r="D6" s="234"/>
      <c r="E6" s="234"/>
      <c r="F6" s="234"/>
      <c r="G6" s="234" t="s">
        <v>229</v>
      </c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5"/>
      <c r="T6" s="234"/>
      <c r="U6" s="234"/>
      <c r="V6" s="234"/>
      <c r="W6" s="233"/>
    </row>
    <row r="7" spans="2:23" ht="15" hidden="1" outlineLevel="1" x14ac:dyDescent="0.25">
      <c r="B7" s="259" t="s">
        <v>218</v>
      </c>
      <c r="C7" s="260" t="s">
        <v>221</v>
      </c>
      <c r="D7" s="260" t="s">
        <v>222</v>
      </c>
      <c r="E7" s="260" t="s">
        <v>223</v>
      </c>
      <c r="F7" s="260" t="s">
        <v>224</v>
      </c>
      <c r="G7" s="260" t="s">
        <v>241</v>
      </c>
      <c r="H7" s="260" t="s">
        <v>226</v>
      </c>
      <c r="I7" s="260" t="s">
        <v>227</v>
      </c>
      <c r="J7" s="260"/>
      <c r="K7" s="260" t="s">
        <v>238</v>
      </c>
      <c r="L7" s="260" t="s">
        <v>239</v>
      </c>
      <c r="M7" s="260"/>
      <c r="N7" s="260" t="s">
        <v>246</v>
      </c>
      <c r="O7" s="260" t="s">
        <v>241</v>
      </c>
      <c r="P7" s="260" t="s">
        <v>230</v>
      </c>
      <c r="Q7" s="260" t="s">
        <v>242</v>
      </c>
      <c r="R7" s="260" t="s">
        <v>232</v>
      </c>
      <c r="S7" s="261"/>
      <c r="T7" s="260"/>
      <c r="U7" s="260" t="s">
        <v>233</v>
      </c>
      <c r="V7" s="260" t="s">
        <v>244</v>
      </c>
      <c r="W7" s="259"/>
    </row>
    <row r="8" spans="2:23" ht="15" hidden="1" outlineLevel="1" x14ac:dyDescent="0.25">
      <c r="B8" s="1" t="s">
        <v>219</v>
      </c>
      <c r="C8" s="231" t="s">
        <v>325</v>
      </c>
      <c r="D8" s="231" t="s">
        <v>326</v>
      </c>
      <c r="E8" s="231" t="s">
        <v>327</v>
      </c>
      <c r="F8" s="231" t="s">
        <v>328</v>
      </c>
      <c r="G8" s="231" t="s">
        <v>329</v>
      </c>
      <c r="H8" s="231" t="s">
        <v>332</v>
      </c>
      <c r="I8" s="231" t="s">
        <v>333</v>
      </c>
      <c r="J8" s="231" t="s">
        <v>382</v>
      </c>
      <c r="K8" s="231" t="s">
        <v>334</v>
      </c>
      <c r="L8" s="231" t="s">
        <v>240</v>
      </c>
      <c r="M8" s="231" t="s">
        <v>228</v>
      </c>
      <c r="N8" s="231" t="s">
        <v>229</v>
      </c>
      <c r="O8" s="231" t="s">
        <v>230</v>
      </c>
      <c r="P8" s="231" t="s">
        <v>243</v>
      </c>
      <c r="Q8" s="231" t="s">
        <v>336</v>
      </c>
      <c r="R8" s="231" t="s">
        <v>244</v>
      </c>
      <c r="S8" s="232"/>
      <c r="T8" s="231" t="s">
        <v>338</v>
      </c>
      <c r="U8" s="231" t="s">
        <v>245</v>
      </c>
      <c r="V8" s="231" t="s">
        <v>339</v>
      </c>
      <c r="W8" s="1"/>
    </row>
    <row r="9" spans="2:23" ht="15" hidden="1" outlineLevel="1" x14ac:dyDescent="0.25">
      <c r="B9" s="233"/>
      <c r="C9" s="234"/>
      <c r="D9" s="234"/>
      <c r="E9" s="234"/>
      <c r="F9" s="234"/>
      <c r="G9" s="234" t="s">
        <v>230</v>
      </c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235"/>
      <c r="T9" s="234"/>
      <c r="U9" s="234"/>
      <c r="V9" s="234"/>
      <c r="W9" s="233"/>
    </row>
    <row r="10" spans="2:23" ht="15" hidden="1" outlineLevel="1" x14ac:dyDescent="0.25">
      <c r="B10" s="1" t="s">
        <v>220</v>
      </c>
      <c r="C10" s="231" t="s">
        <v>325</v>
      </c>
      <c r="D10" s="231" t="s">
        <v>326</v>
      </c>
      <c r="E10" s="231" t="s">
        <v>327</v>
      </c>
      <c r="F10" s="231" t="s">
        <v>328</v>
      </c>
      <c r="G10" s="231" t="s">
        <v>330</v>
      </c>
      <c r="H10" s="231" t="s">
        <v>332</v>
      </c>
      <c r="I10" s="231" t="s">
        <v>333</v>
      </c>
      <c r="J10" s="231" t="s">
        <v>382</v>
      </c>
      <c r="K10" s="231" t="s">
        <v>335</v>
      </c>
      <c r="L10" s="231" t="s">
        <v>232</v>
      </c>
      <c r="M10" s="231" t="s">
        <v>233</v>
      </c>
      <c r="N10" s="231" t="s">
        <v>257</v>
      </c>
      <c r="O10" s="231" t="s">
        <v>331</v>
      </c>
      <c r="P10" s="231" t="s">
        <v>258</v>
      </c>
      <c r="Q10" s="231" t="s">
        <v>337</v>
      </c>
      <c r="R10" s="231" t="s">
        <v>259</v>
      </c>
      <c r="S10" s="232"/>
      <c r="T10" s="231" t="s">
        <v>338</v>
      </c>
      <c r="U10" s="231" t="s">
        <v>260</v>
      </c>
      <c r="V10" s="231" t="s">
        <v>340</v>
      </c>
      <c r="W10" s="1"/>
    </row>
    <row r="11" spans="2:23" ht="15" hidden="1" outlineLevel="1" x14ac:dyDescent="0.25">
      <c r="C11" s="1"/>
      <c r="D11" s="1"/>
      <c r="E11" s="1"/>
      <c r="F11" s="28"/>
      <c r="G11" s="231" t="s">
        <v>331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70"/>
      <c r="T11" s="1"/>
      <c r="U11" s="1"/>
      <c r="V11" s="1"/>
      <c r="W11" s="1"/>
    </row>
    <row r="12" spans="2:23" ht="15" collapsed="1" x14ac:dyDescent="0.25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70"/>
      <c r="T12" s="1"/>
      <c r="U12" s="1"/>
      <c r="V12" s="1"/>
      <c r="W12" s="1"/>
    </row>
    <row r="13" spans="2:23" ht="15" x14ac:dyDescent="0.25">
      <c r="C13" s="179" t="s">
        <v>18</v>
      </c>
      <c r="D13" s="7" t="s">
        <v>18</v>
      </c>
      <c r="E13" s="377" t="s">
        <v>247</v>
      </c>
      <c r="F13" s="378"/>
      <c r="G13" s="179" t="s">
        <v>3</v>
      </c>
      <c r="H13" s="7" t="s">
        <v>18</v>
      </c>
      <c r="I13" s="7"/>
      <c r="J13" s="374" t="s">
        <v>380</v>
      </c>
      <c r="K13" s="379" t="str">
        <f>+CONCATENATE("Kosten APRO Jahr - ",$F$2)</f>
        <v>Kosten APRO Jahr - 2024</v>
      </c>
      <c r="L13" s="380"/>
      <c r="M13" s="380"/>
      <c r="N13" s="380"/>
      <c r="O13" s="381"/>
      <c r="P13" s="182" t="str">
        <f>+CONCATENATE("Mittelherkunft Budget APRO Jahr - ",F2)</f>
        <v>Mittelherkunft Budget APRO Jahr - 2024</v>
      </c>
      <c r="Q13" s="183"/>
      <c r="R13" s="183"/>
      <c r="S13" s="183"/>
      <c r="T13" s="183"/>
      <c r="U13" s="183"/>
      <c r="V13" s="183"/>
      <c r="W13" s="183"/>
    </row>
    <row r="14" spans="2:23" ht="15" x14ac:dyDescent="0.25">
      <c r="C14" s="179" t="s">
        <v>17</v>
      </c>
      <c r="D14" s="7" t="s">
        <v>14</v>
      </c>
      <c r="E14" s="8" t="s">
        <v>21</v>
      </c>
      <c r="F14" s="179" t="s">
        <v>22</v>
      </c>
      <c r="G14" s="179" t="s">
        <v>26</v>
      </c>
      <c r="H14" s="7" t="s">
        <v>15</v>
      </c>
      <c r="I14" s="7" t="s">
        <v>16</v>
      </c>
      <c r="J14" s="374" t="s">
        <v>381</v>
      </c>
      <c r="K14" s="13" t="s">
        <v>19</v>
      </c>
      <c r="L14" s="142" t="s">
        <v>152</v>
      </c>
      <c r="M14" s="14" t="s">
        <v>153</v>
      </c>
      <c r="N14" s="14" t="s">
        <v>12</v>
      </c>
      <c r="O14" s="15" t="s">
        <v>23</v>
      </c>
      <c r="P14" s="9" t="s">
        <v>145</v>
      </c>
      <c r="Q14" s="10" t="s">
        <v>147</v>
      </c>
      <c r="R14" s="10" t="s">
        <v>150</v>
      </c>
      <c r="S14" s="18" t="s">
        <v>2</v>
      </c>
      <c r="T14" s="12" t="s">
        <v>1</v>
      </c>
      <c r="U14" s="181" t="s">
        <v>175</v>
      </c>
      <c r="V14" s="11" t="s">
        <v>25</v>
      </c>
      <c r="W14" s="10" t="s">
        <v>23</v>
      </c>
    </row>
    <row r="15" spans="2:23" ht="5.0999999999999996" customHeight="1" x14ac:dyDescent="0.25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70"/>
      <c r="T15" s="1"/>
      <c r="U15" s="1"/>
      <c r="V15" s="1"/>
      <c r="W15" s="1"/>
    </row>
    <row r="16" spans="2:23" ht="45" customHeight="1" x14ac:dyDescent="0.25">
      <c r="B16" s="1" t="str">
        <f ca="1">+'Regionalmanagement Allgemein'!D1</f>
        <v>Regionalmanagement Allgemein</v>
      </c>
      <c r="C16" s="24" t="str">
        <f ca="1">IF(INDIRECT(+CONCATENATE("'",$B16,"'!",C$4))&lt;&gt;"",INDIRECT(+CONCATENATE("'",$B16,"'!",C$4)),"")</f>
        <v>Regionalmanagement Allgemein</v>
      </c>
      <c r="D16" s="24" t="str">
        <f ca="1">IF(INDIRECT(+CONCATENATE("'",$B16,"'!",D$4))&lt;&gt;"",INDIRECT(+CONCATENATE("'",$B16,"'!",D$4)),"")</f>
        <v>RM Liezen GmbH</v>
      </c>
      <c r="E16" s="71">
        <f t="shared" ref="E16:O16" ca="1" si="0">IF(INDIRECT(+CONCATENATE("'",$B16,"'!",E$4))&lt;&gt;"",INDIRECT(+CONCATENATE("'",$B16,"'!",E$4)),"")</f>
        <v>44197</v>
      </c>
      <c r="F16" s="71">
        <f t="shared" ca="1" si="0"/>
        <v>44377</v>
      </c>
      <c r="G16" s="72">
        <f t="shared" ca="1" si="0"/>
        <v>0</v>
      </c>
      <c r="H16" s="24" t="str">
        <f t="shared" ca="1" si="0"/>
        <v/>
      </c>
      <c r="I16" s="24" t="str">
        <f t="shared" ca="1" si="0"/>
        <v/>
      </c>
      <c r="K16" s="173">
        <f t="shared" ca="1" si="0"/>
        <v>0</v>
      </c>
      <c r="L16" s="173">
        <f t="shared" ca="1" si="0"/>
        <v>0</v>
      </c>
      <c r="M16" s="173">
        <f t="shared" ca="1" si="0"/>
        <v>0</v>
      </c>
      <c r="N16" s="173">
        <f t="shared" ca="1" si="0"/>
        <v>0</v>
      </c>
      <c r="O16" s="73">
        <f t="shared" ca="1" si="0"/>
        <v>0</v>
      </c>
      <c r="P16" s="173">
        <f ca="1">IF(INDIRECT(+CONCATENATE("'",$B16,"'!",P$4))&lt;&gt;"",INDIRECT(+CONCATENATE("'",$B16,"'!",P$4)),"")</f>
        <v>0</v>
      </c>
      <c r="Q16" s="173">
        <f t="shared" ref="Q16:R16" ca="1" si="1">IF(INDIRECT(+CONCATENATE("'",$B16,"'!",Q$4))&lt;&gt;"",INDIRECT(+CONCATENATE("'",$B16,"'!",Q$4)),"")</f>
        <v>0</v>
      </c>
      <c r="R16" s="173">
        <f t="shared" ca="1" si="1"/>
        <v>0</v>
      </c>
      <c r="S16" s="281" t="str">
        <f ca="1">IFERROR(R16/O16,"")</f>
        <v/>
      </c>
      <c r="T16" s="74" t="str">
        <f ca="1">IFERROR(IF(INDIRECT(+CONCATENATE("'",$B16,"'!",T$4))&lt;&gt;"",INDIRECT(+CONCATENATE("'",$B16,"'!",T$4)),""),"")</f>
        <v/>
      </c>
      <c r="U16" s="173">
        <f t="shared" ref="U16:V16" ca="1" si="2">IF(INDIRECT(+CONCATENATE("'",$B16,"'!",U$4))&lt;&gt;"",INDIRECT(+CONCATENATE("'",$B16,"'!",U$4)),"")</f>
        <v>0</v>
      </c>
      <c r="V16" s="173">
        <f t="shared" ca="1" si="2"/>
        <v>0</v>
      </c>
      <c r="W16" s="73">
        <f ca="1">+P16+Q16+R16+V16+U16</f>
        <v>0</v>
      </c>
    </row>
    <row r="17" spans="2:23" ht="45" customHeight="1" x14ac:dyDescent="0.25">
      <c r="B17" s="1" t="str">
        <f ca="1">+Leader!D1</f>
        <v>Leader</v>
      </c>
      <c r="C17" s="24" t="str">
        <f ca="1">IF(INDIRECT(+CONCATENATE("'",$B17,"'!",C$5))&lt;&gt;"",INDIRECT(+CONCATENATE("'",$B17,"'!",C$5)),"")</f>
        <v>Leader</v>
      </c>
      <c r="D17" s="24" t="str">
        <f t="shared" ref="D17:F21" ca="1" si="3">IF(INDIRECT(+CONCATENATE("'",$B17,"'!",D$5))&lt;&gt;"",INDIRECT(+CONCATENATE("'",$B17,"'!",D$5)),"")</f>
        <v>RM Liezen GmbH</v>
      </c>
      <c r="E17" s="71">
        <f t="shared" ca="1" si="3"/>
        <v>44197</v>
      </c>
      <c r="F17" s="71">
        <f t="shared" ca="1" si="3"/>
        <v>44773</v>
      </c>
      <c r="G17" s="72">
        <f ca="1">IF(INDIRECT(+CONCATENATE("'",$B17,"'!",G$5))&lt;&gt;0,INDIRECT(+CONCATENATE("'",$B17,"'!",G$5)),INDIRECT(+CONCATENATE("'",$B17,"'!",G$6)))</f>
        <v>0</v>
      </c>
      <c r="H17" s="24" t="str">
        <f t="shared" ref="H17:O21" ca="1" si="4">IF(INDIRECT(+CONCATENATE("'",$B17,"'!",H$5))&lt;&gt;"",INDIRECT(+CONCATENATE("'",$B17,"'!",H$5)),"")</f>
        <v/>
      </c>
      <c r="I17" s="24" t="str">
        <f t="shared" ca="1" si="4"/>
        <v/>
      </c>
      <c r="K17" s="173">
        <f t="shared" ca="1" si="4"/>
        <v>0</v>
      </c>
      <c r="L17" s="173">
        <f t="shared" ca="1" si="4"/>
        <v>0</v>
      </c>
      <c r="M17" s="173">
        <f t="shared" ca="1" si="4"/>
        <v>0</v>
      </c>
      <c r="N17" s="173">
        <f t="shared" ca="1" si="4"/>
        <v>0</v>
      </c>
      <c r="O17" s="73">
        <f t="shared" ca="1" si="4"/>
        <v>0</v>
      </c>
      <c r="P17" s="173">
        <f t="shared" ref="P17:R21" ca="1" si="5">IF(INDIRECT(+CONCATENATE("'",$B17,"'!",P$5))&lt;&gt;"",INDIRECT(+CONCATENATE("'",$B17,"'!",P$5)),"")</f>
        <v>0</v>
      </c>
      <c r="Q17" s="173">
        <f t="shared" ca="1" si="5"/>
        <v>0</v>
      </c>
      <c r="R17" s="173">
        <f t="shared" ca="1" si="5"/>
        <v>0</v>
      </c>
      <c r="S17" s="281" t="str">
        <f t="shared" ref="S17:S22" ca="1" si="6">IFERROR(R17/O17,"")</f>
        <v/>
      </c>
      <c r="T17" s="74" t="str">
        <f ca="1">IFERROR(IF(INDIRECT(+CONCATENATE("'",$B17,"'!",T$5))&lt;&gt;"",INDIRECT(+CONCATENATE("'",$B17,"'!",T$5)),""),"")</f>
        <v/>
      </c>
      <c r="U17" s="173">
        <f t="shared" ref="U17:V21" ca="1" si="7">IF(INDIRECT(+CONCATENATE("'",$B17,"'!",U$5))&lt;&gt;"",INDIRECT(+CONCATENATE("'",$B17,"'!",U$5)),"")</f>
        <v>0</v>
      </c>
      <c r="V17" s="173">
        <f t="shared" ca="1" si="7"/>
        <v>0</v>
      </c>
      <c r="W17" s="73">
        <f t="shared" ref="W17:W22" ca="1" si="8">+P17+Q17+R17+V17+U17</f>
        <v>0</v>
      </c>
    </row>
    <row r="18" spans="2:23" ht="45" customHeight="1" x14ac:dyDescent="0.25">
      <c r="B18" s="1" t="str">
        <f ca="1">+'Leader 1'!D1</f>
        <v>Leader 1</v>
      </c>
      <c r="C18" s="24" t="str">
        <f t="shared" ref="C18:C21" ca="1" si="9">IF(INDIRECT(+CONCATENATE("'",$B18,"'!",C$5))&lt;&gt;"",INDIRECT(+CONCATENATE("'",$B18,"'!",C$5)),"")</f>
        <v>Leader 1</v>
      </c>
      <c r="D18" s="24" t="str">
        <f t="shared" ca="1" si="3"/>
        <v>RM Liezen GmbH</v>
      </c>
      <c r="E18" s="71">
        <f t="shared" ca="1" si="3"/>
        <v>44197</v>
      </c>
      <c r="F18" s="71">
        <f t="shared" ca="1" si="3"/>
        <v>44377</v>
      </c>
      <c r="G18" s="72">
        <f t="shared" ref="G18:G21" ca="1" si="10">IF(INDIRECT(+CONCATENATE("'",$B18,"'!",G$5))&lt;&gt;0,INDIRECT(+CONCATENATE("'",$B18,"'!",G$5)),INDIRECT(+CONCATENATE("'",$B18,"'!",G$6)))</f>
        <v>0</v>
      </c>
      <c r="H18" s="24" t="str">
        <f t="shared" ca="1" si="4"/>
        <v/>
      </c>
      <c r="I18" s="24" t="str">
        <f t="shared" ca="1" si="4"/>
        <v/>
      </c>
      <c r="K18" s="173">
        <f t="shared" ca="1" si="4"/>
        <v>0</v>
      </c>
      <c r="L18" s="173">
        <f t="shared" ca="1" si="4"/>
        <v>0</v>
      </c>
      <c r="M18" s="173">
        <f t="shared" ca="1" si="4"/>
        <v>0</v>
      </c>
      <c r="N18" s="173">
        <f t="shared" ca="1" si="4"/>
        <v>0</v>
      </c>
      <c r="O18" s="73">
        <f t="shared" ca="1" si="4"/>
        <v>0</v>
      </c>
      <c r="P18" s="173">
        <f t="shared" ca="1" si="5"/>
        <v>0</v>
      </c>
      <c r="Q18" s="173">
        <f t="shared" ca="1" si="5"/>
        <v>0</v>
      </c>
      <c r="R18" s="173">
        <f t="shared" ca="1" si="5"/>
        <v>0</v>
      </c>
      <c r="S18" s="281" t="str">
        <f t="shared" ca="1" si="6"/>
        <v/>
      </c>
      <c r="T18" s="74" t="str">
        <f t="shared" ref="T18:T21" ca="1" si="11">IFERROR(IF(INDIRECT(+CONCATENATE("'",$B18,"'!",T$5))&lt;&gt;"",INDIRECT(+CONCATENATE("'",$B18,"'!",T$5)),""),"")</f>
        <v/>
      </c>
      <c r="U18" s="173">
        <f t="shared" ca="1" si="7"/>
        <v>0</v>
      </c>
      <c r="V18" s="173">
        <f t="shared" ca="1" si="7"/>
        <v>0</v>
      </c>
      <c r="W18" s="73">
        <f t="shared" ca="1" si="8"/>
        <v>0</v>
      </c>
    </row>
    <row r="19" spans="2:23" ht="45" customHeight="1" x14ac:dyDescent="0.25">
      <c r="B19" s="1" t="str">
        <f ca="1">+RJMD!D1</f>
        <v>RJMD</v>
      </c>
      <c r="C19" s="24" t="str">
        <f t="shared" ca="1" si="9"/>
        <v>RJMD</v>
      </c>
      <c r="D19" s="24" t="str">
        <f t="shared" ca="1" si="3"/>
        <v>RM Liezen GmbH</v>
      </c>
      <c r="E19" s="71">
        <f t="shared" ca="1" si="3"/>
        <v>44197</v>
      </c>
      <c r="F19" s="71">
        <f t="shared" ca="1" si="3"/>
        <v>44377</v>
      </c>
      <c r="G19" s="72">
        <f t="shared" ca="1" si="10"/>
        <v>0</v>
      </c>
      <c r="H19" s="24" t="str">
        <f t="shared" ca="1" si="4"/>
        <v/>
      </c>
      <c r="I19" s="24" t="str">
        <f t="shared" ca="1" si="4"/>
        <v/>
      </c>
      <c r="K19" s="173">
        <f t="shared" ca="1" si="4"/>
        <v>0</v>
      </c>
      <c r="L19" s="173">
        <f t="shared" ca="1" si="4"/>
        <v>0</v>
      </c>
      <c r="M19" s="173">
        <f t="shared" ca="1" si="4"/>
        <v>0</v>
      </c>
      <c r="N19" s="173">
        <f t="shared" ca="1" si="4"/>
        <v>0</v>
      </c>
      <c r="O19" s="73">
        <f ca="1">IF(INDIRECT(+CONCATENATE("'",$B19,"'!",O$5))&lt;&gt;"",INDIRECT(+CONCATENATE("'",$B19,"'!",O$5)),"")</f>
        <v>0</v>
      </c>
      <c r="P19" s="173">
        <f ca="1">IF(INDIRECT(+CONCATENATE("'",$B19,"'!",P$5))&lt;&gt;"",INDIRECT(+CONCATENATE("'",$B19,"'!",P$5)),"")</f>
        <v>0</v>
      </c>
      <c r="Q19" s="173">
        <f t="shared" ca="1" si="5"/>
        <v>0</v>
      </c>
      <c r="R19" s="173">
        <f t="shared" ca="1" si="5"/>
        <v>0</v>
      </c>
      <c r="S19" s="281" t="str">
        <f t="shared" ca="1" si="6"/>
        <v/>
      </c>
      <c r="T19" s="74" t="str">
        <f t="shared" ca="1" si="11"/>
        <v/>
      </c>
      <c r="U19" s="173">
        <f t="shared" ca="1" si="7"/>
        <v>0</v>
      </c>
      <c r="V19" s="173">
        <f t="shared" ca="1" si="7"/>
        <v>0</v>
      </c>
      <c r="W19" s="73">
        <f t="shared" ca="1" si="8"/>
        <v>0</v>
      </c>
    </row>
    <row r="20" spans="2:23" ht="45" customHeight="1" x14ac:dyDescent="0.25">
      <c r="B20" s="1" t="str">
        <f ca="1">+BBO!D1</f>
        <v>BBO</v>
      </c>
      <c r="C20" s="24" t="str">
        <f t="shared" ca="1" si="9"/>
        <v>BBO</v>
      </c>
      <c r="D20" s="24" t="str">
        <f t="shared" ca="1" si="3"/>
        <v>RM Liezen GmbH</v>
      </c>
      <c r="E20" s="71">
        <f t="shared" ca="1" si="3"/>
        <v>44197</v>
      </c>
      <c r="F20" s="71">
        <f t="shared" ca="1" si="3"/>
        <v>44377</v>
      </c>
      <c r="G20" s="72">
        <f t="shared" ca="1" si="10"/>
        <v>0</v>
      </c>
      <c r="H20" s="24" t="str">
        <f t="shared" ca="1" si="4"/>
        <v/>
      </c>
      <c r="I20" s="24" t="str">
        <f t="shared" ca="1" si="4"/>
        <v/>
      </c>
      <c r="K20" s="173">
        <f t="shared" ca="1" si="4"/>
        <v>0</v>
      </c>
      <c r="L20" s="173">
        <f t="shared" ca="1" si="4"/>
        <v>0</v>
      </c>
      <c r="M20" s="173">
        <f t="shared" ca="1" si="4"/>
        <v>0</v>
      </c>
      <c r="N20" s="173">
        <f t="shared" ca="1" si="4"/>
        <v>0</v>
      </c>
      <c r="O20" s="73">
        <f t="shared" ca="1" si="4"/>
        <v>0</v>
      </c>
      <c r="P20" s="173">
        <f t="shared" ca="1" si="5"/>
        <v>0</v>
      </c>
      <c r="Q20" s="173">
        <f t="shared" ca="1" si="5"/>
        <v>0</v>
      </c>
      <c r="R20" s="173">
        <f t="shared" ca="1" si="5"/>
        <v>0</v>
      </c>
      <c r="S20" s="281" t="str">
        <f t="shared" ca="1" si="6"/>
        <v/>
      </c>
      <c r="T20" s="74" t="str">
        <f t="shared" ca="1" si="11"/>
        <v/>
      </c>
      <c r="U20" s="173">
        <f t="shared" ca="1" si="7"/>
        <v>0</v>
      </c>
      <c r="V20" s="173">
        <f t="shared" ca="1" si="7"/>
        <v>0</v>
      </c>
      <c r="W20" s="73">
        <f t="shared" ca="1" si="8"/>
        <v>0</v>
      </c>
    </row>
    <row r="21" spans="2:23" ht="45" customHeight="1" thickBot="1" x14ac:dyDescent="0.3">
      <c r="B21" s="1" t="str">
        <f ca="1">+'weitere MGMT'!D1</f>
        <v>weitere MGMT</v>
      </c>
      <c r="C21" s="24" t="str">
        <f t="shared" ca="1" si="9"/>
        <v>weitere MGMT</v>
      </c>
      <c r="D21" s="24" t="str">
        <f t="shared" ca="1" si="3"/>
        <v>RM Liezen GmbH</v>
      </c>
      <c r="E21" s="71">
        <f t="shared" ca="1" si="3"/>
        <v>44197</v>
      </c>
      <c r="F21" s="71">
        <f t="shared" ca="1" si="3"/>
        <v>45991</v>
      </c>
      <c r="G21" s="72">
        <f t="shared" ca="1" si="10"/>
        <v>0</v>
      </c>
      <c r="H21" s="24" t="str">
        <f t="shared" ca="1" si="4"/>
        <v/>
      </c>
      <c r="I21" s="24" t="str">
        <f t="shared" ca="1" si="4"/>
        <v/>
      </c>
      <c r="K21" s="173">
        <f t="shared" ca="1" si="4"/>
        <v>0</v>
      </c>
      <c r="L21" s="173">
        <f t="shared" ca="1" si="4"/>
        <v>0</v>
      </c>
      <c r="M21" s="173">
        <f t="shared" ca="1" si="4"/>
        <v>0</v>
      </c>
      <c r="N21" s="173">
        <f t="shared" ca="1" si="4"/>
        <v>0</v>
      </c>
      <c r="O21" s="73">
        <f t="shared" ca="1" si="4"/>
        <v>0</v>
      </c>
      <c r="P21" s="173">
        <f t="shared" ca="1" si="5"/>
        <v>0</v>
      </c>
      <c r="Q21" s="173">
        <f t="shared" ca="1" si="5"/>
        <v>0</v>
      </c>
      <c r="R21" s="173">
        <f t="shared" ca="1" si="5"/>
        <v>0</v>
      </c>
      <c r="S21" s="281" t="str">
        <f t="shared" ca="1" si="6"/>
        <v/>
      </c>
      <c r="T21" s="74" t="str">
        <f t="shared" ca="1" si="11"/>
        <v/>
      </c>
      <c r="U21" s="173">
        <f t="shared" ca="1" si="7"/>
        <v>0</v>
      </c>
      <c r="V21" s="173">
        <f t="shared" ca="1" si="7"/>
        <v>0</v>
      </c>
      <c r="W21" s="73">
        <f t="shared" ca="1" si="8"/>
        <v>0</v>
      </c>
    </row>
    <row r="22" spans="2:23" ht="45" customHeight="1" thickBot="1" x14ac:dyDescent="0.3">
      <c r="B22" s="1" t="str">
        <f ca="1">+Regionalverband!D1</f>
        <v>Regionalverband</v>
      </c>
      <c r="C22" s="316" t="str">
        <f ca="1">IF(INDIRECT(+CONCATENATE("'",$B22,"'!",C$7))&lt;&gt;"",INDIRECT(+CONCATENATE("'",$B22,"'!",C$7)),"")</f>
        <v>Regionalverband</v>
      </c>
      <c r="D22" s="316" t="str">
        <f t="shared" ref="D22:O22" ca="1" si="12">IF(INDIRECT(+CONCATENATE("'",$B22,"'!",D$7))&lt;&gt;"",INDIRECT(+CONCATENATE("'",$B22,"'!",D$7)),"")</f>
        <v>Regionalverband</v>
      </c>
      <c r="E22" s="317">
        <f t="shared" ca="1" si="12"/>
        <v>44197</v>
      </c>
      <c r="F22" s="317">
        <f t="shared" ca="1" si="12"/>
        <v>44377</v>
      </c>
      <c r="G22" s="318">
        <f t="shared" ca="1" si="12"/>
        <v>0</v>
      </c>
      <c r="H22" s="316" t="str">
        <f t="shared" ca="1" si="12"/>
        <v/>
      </c>
      <c r="I22" s="316" t="str">
        <f t="shared" ca="1" si="12"/>
        <v/>
      </c>
      <c r="J22" s="316"/>
      <c r="K22" s="319">
        <f t="shared" ca="1" si="12"/>
        <v>0</v>
      </c>
      <c r="L22" s="319">
        <f t="shared" ca="1" si="12"/>
        <v>0</v>
      </c>
      <c r="M22" s="319" t="str">
        <f ca="1">IFERROR(IF(INDIRECT(+CONCATENATE("'",$B22,"'!",M$7))&lt;&gt;"",INDIRECT(+CONCATENATE("'",$B22,"'!",M$7)),""),"")</f>
        <v/>
      </c>
      <c r="N22" s="319">
        <f t="shared" ca="1" si="12"/>
        <v>0</v>
      </c>
      <c r="O22" s="320">
        <f t="shared" ca="1" si="12"/>
        <v>0</v>
      </c>
      <c r="P22" s="319">
        <f t="shared" ref="P22:R22" ca="1" si="13">IF(INDIRECT(+CONCATENATE("'",$B22,"'!",P$7))&lt;&gt;"",INDIRECT(+CONCATENATE("'",$B22,"'!",P$7)),"")</f>
        <v>0</v>
      </c>
      <c r="Q22" s="319">
        <f t="shared" ca="1" si="13"/>
        <v>0</v>
      </c>
      <c r="R22" s="319">
        <f t="shared" ca="1" si="13"/>
        <v>0</v>
      </c>
      <c r="S22" s="321" t="str">
        <f t="shared" ca="1" si="6"/>
        <v/>
      </c>
      <c r="T22" s="322"/>
      <c r="U22" s="319">
        <f t="shared" ref="U22:V22" ca="1" si="14">IF(INDIRECT(+CONCATENATE("'",$B22,"'!",U$7))&lt;&gt;"",INDIRECT(+CONCATENATE("'",$B22,"'!",U$7)),"")</f>
        <v>0</v>
      </c>
      <c r="V22" s="319">
        <f t="shared" ca="1" si="14"/>
        <v>0</v>
      </c>
      <c r="W22" s="320">
        <f t="shared" ca="1" si="8"/>
        <v>0</v>
      </c>
    </row>
    <row r="23" spans="2:23" ht="5.0999999999999996" customHeight="1" x14ac:dyDescent="0.25">
      <c r="G23" s="77"/>
      <c r="K23" s="173"/>
      <c r="L23" s="173"/>
      <c r="M23" s="173"/>
      <c r="N23" s="173"/>
      <c r="P23" s="173"/>
      <c r="Q23" s="173"/>
      <c r="R23" s="173"/>
      <c r="S23" s="79"/>
      <c r="T23" s="74"/>
      <c r="U23" s="173"/>
      <c r="V23" s="173"/>
    </row>
    <row r="24" spans="2:23" ht="45" customHeight="1" x14ac:dyDescent="0.25">
      <c r="B24" s="1" t="str">
        <f ca="1">+Projekt1!D1</f>
        <v>Projekt1</v>
      </c>
      <c r="C24" s="24" t="str">
        <f ca="1">IFERROR(IF(INDIRECT(+CONCATENATE("'",$B24,"'!",C$8))&lt;&gt;"",INDIRECT(+CONCATENATE("'",$B24,"'!",C$8)),""),"")</f>
        <v>Projekt 1</v>
      </c>
      <c r="D24" s="24" t="str">
        <f ca="1">IFERROR(IF(INDIRECT(+CONCATENATE("'",$B24,"'!",D$8))&lt;&gt;"",INDIRECT(+CONCATENATE("'",$B24,"'!",D$8)),""),"")</f>
        <v>RM Liezen GmbH</v>
      </c>
      <c r="E24" s="71">
        <f t="shared" ref="C24:F39" ca="1" si="15">IFERROR(IF(INDIRECT(+CONCATENATE("'",$B24,"'!",E$8))&lt;&gt;"",INDIRECT(+CONCATENATE("'",$B24,"'!",E$8)),""),"")</f>
        <v>44927</v>
      </c>
      <c r="F24" s="71">
        <f t="shared" ca="1" si="15"/>
        <v>45626</v>
      </c>
      <c r="G24" s="72">
        <f ca="1">IF(INDIRECT(+CONCATENATE("'",$B24,"'!",G$8))&lt;&gt;0,INDIRECT(+CONCATENATE("'",$B24,"'!",G$8)),INDIRECT(+CONCATENATE("'",$B24,"'!",G$9)))</f>
        <v>0</v>
      </c>
      <c r="H24" s="24" t="str">
        <f t="shared" ref="H24:M39" ca="1" si="16">IFERROR(IF(INDIRECT(+CONCATENATE("'",$B24,"'!",H$8))&lt;&gt;"",INDIRECT(+CONCATENATE("'",$B24,"'!",H$8)),""),"")</f>
        <v>Max Mustermann</v>
      </c>
      <c r="I24" s="24" t="str">
        <f t="shared" ca="1" si="16"/>
        <v>Gesell. Zusammenhalt stärken</v>
      </c>
      <c r="J24" s="24" t="str">
        <f t="shared" ca="1" si="16"/>
        <v/>
      </c>
      <c r="K24" s="173">
        <f t="shared" ca="1" si="16"/>
        <v>0</v>
      </c>
      <c r="L24" s="173">
        <f t="shared" ca="1" si="16"/>
        <v>0</v>
      </c>
      <c r="M24" s="173">
        <f ca="1">IFERROR(IF(INDIRECT(+CONCATENATE("'",$B24,"'!",M$8))&lt;&gt;"",INDIRECT(+CONCATENATE("'",$B24,"'!",M$8)),""),"")</f>
        <v>0</v>
      </c>
      <c r="N24" s="173">
        <f t="shared" ref="N24:O49" ca="1" si="17">IFERROR(IF(INDIRECT(+CONCATENATE("'",$B24,"'!",N$8))&lt;&gt;"",INDIRECT(+CONCATENATE("'",$B24,"'!",N$8)),""),"")</f>
        <v>0</v>
      </c>
      <c r="O24" s="73">
        <f t="shared" ca="1" si="17"/>
        <v>0</v>
      </c>
      <c r="P24" s="173">
        <f t="shared" ref="P24:R39" ca="1" si="18">IFERROR(IF(INDIRECT(+CONCATENATE("'",$B24,"'!",P$8))&lt;&gt;"",INDIRECT(+CONCATENATE("'",$B24,"'!",P$8)),""),"")</f>
        <v>0</v>
      </c>
      <c r="Q24" s="173">
        <f t="shared" ca="1" si="18"/>
        <v>0</v>
      </c>
      <c r="R24" s="173">
        <f t="shared" ca="1" si="18"/>
        <v>0</v>
      </c>
      <c r="S24" s="282" t="str">
        <f t="shared" ref="S24:S48" ca="1" si="19">IFERROR(R24/O24,"")</f>
        <v/>
      </c>
      <c r="T24" s="273" t="str">
        <f ca="1">IFERROR(IF(INDIRECT(+CONCATENATE("'",$B24,"'!",T$8))&lt;&gt;"",INDIRECT(+CONCATENATE("'",$B24,"'!",T$8)),""),"")</f>
        <v>Dummy</v>
      </c>
      <c r="U24" s="173">
        <f t="shared" ref="T24:V39" ca="1" si="20">IFERROR(IF(INDIRECT(+CONCATENATE("'",$B24,"'!",U$8))&lt;&gt;"",INDIRECT(+CONCATENATE("'",$B24,"'!",U$8)),""),"")</f>
        <v>0</v>
      </c>
      <c r="V24" s="173">
        <f t="shared" ca="1" si="20"/>
        <v>0</v>
      </c>
      <c r="W24" s="73">
        <f t="shared" ref="W24:W60" ca="1" si="21">+P24+Q24+R24+V24+U24</f>
        <v>0</v>
      </c>
    </row>
    <row r="25" spans="2:23" ht="45" customHeight="1" x14ac:dyDescent="0.25">
      <c r="B25" s="1" t="str">
        <f ca="1">+Projekt2!D1</f>
        <v>Projekt2</v>
      </c>
      <c r="C25" s="24" t="str">
        <f t="shared" ca="1" si="15"/>
        <v>Projekt 2</v>
      </c>
      <c r="D25" s="24" t="str">
        <f t="shared" ca="1" si="15"/>
        <v>Regionalverband</v>
      </c>
      <c r="E25" s="71">
        <f t="shared" ca="1" si="15"/>
        <v>43831</v>
      </c>
      <c r="F25" s="71">
        <f t="shared" ca="1" si="15"/>
        <v>45412</v>
      </c>
      <c r="G25" s="72">
        <f t="shared" ref="G25:G58" ca="1" si="22">IF(INDIRECT(+CONCATENATE("'",$B25,"'!",G$8))&lt;&gt;0,INDIRECT(+CONCATENATE("'",$B25,"'!",G$8)),INDIRECT(+CONCATENATE("'",$B25,"'!",G$9)))</f>
        <v>0</v>
      </c>
      <c r="H25" s="24" t="str">
        <f t="shared" ca="1" si="16"/>
        <v>Max Mustermann</v>
      </c>
      <c r="I25" s="24" t="str">
        <f t="shared" ca="1" si="16"/>
        <v>Starke Kerne und Standorte</v>
      </c>
      <c r="J25" s="24" t="str">
        <f t="shared" ca="1" si="16"/>
        <v/>
      </c>
      <c r="K25" s="173">
        <f t="shared" ca="1" si="16"/>
        <v>0</v>
      </c>
      <c r="L25" s="173">
        <f t="shared" ca="1" si="16"/>
        <v>0</v>
      </c>
      <c r="M25" s="173">
        <f t="shared" ca="1" si="16"/>
        <v>0</v>
      </c>
      <c r="N25" s="173">
        <f t="shared" ca="1" si="17"/>
        <v>0</v>
      </c>
      <c r="O25" s="73">
        <f t="shared" ca="1" si="17"/>
        <v>0</v>
      </c>
      <c r="P25" s="173">
        <f t="shared" ca="1" si="18"/>
        <v>0</v>
      </c>
      <c r="Q25" s="173">
        <f t="shared" ca="1" si="18"/>
        <v>0</v>
      </c>
      <c r="R25" s="173">
        <f t="shared" ca="1" si="18"/>
        <v>0</v>
      </c>
      <c r="S25" s="282" t="str">
        <f t="shared" ca="1" si="19"/>
        <v/>
      </c>
      <c r="T25" s="273" t="str">
        <f t="shared" ca="1" si="20"/>
        <v>Dummy</v>
      </c>
      <c r="U25" s="173">
        <f t="shared" ca="1" si="20"/>
        <v>0</v>
      </c>
      <c r="V25" s="173">
        <f t="shared" ca="1" si="20"/>
        <v>0</v>
      </c>
      <c r="W25" s="73">
        <f t="shared" ref="W25:W48" ca="1" si="23">+P25+Q25+R25+V25+U25</f>
        <v>0</v>
      </c>
    </row>
    <row r="26" spans="2:23" ht="45" customHeight="1" x14ac:dyDescent="0.25">
      <c r="B26" s="1" t="str">
        <f ca="1">+Projekt3!D1</f>
        <v>Projekt3</v>
      </c>
      <c r="C26" s="24" t="str">
        <f t="shared" ca="1" si="15"/>
        <v>Projekt 3</v>
      </c>
      <c r="D26" s="24" t="str">
        <f t="shared" ca="1" si="15"/>
        <v>RM Liezen GmbH</v>
      </c>
      <c r="E26" s="71">
        <f t="shared" ca="1" si="15"/>
        <v>43831</v>
      </c>
      <c r="F26" s="71">
        <f t="shared" ca="1" si="15"/>
        <v>44651</v>
      </c>
      <c r="G26" s="72">
        <f t="shared" ca="1" si="22"/>
        <v>0</v>
      </c>
      <c r="H26" s="24" t="str">
        <f t="shared" ca="1" si="16"/>
        <v>Max Mustermann</v>
      </c>
      <c r="I26" s="24" t="str">
        <f t="shared" ca="1" si="16"/>
        <v>Starke Kerne und Standorte</v>
      </c>
      <c r="J26" s="24" t="str">
        <f t="shared" ca="1" si="16"/>
        <v/>
      </c>
      <c r="K26" s="173">
        <f t="shared" ca="1" si="16"/>
        <v>0</v>
      </c>
      <c r="L26" s="173">
        <f t="shared" ca="1" si="16"/>
        <v>0</v>
      </c>
      <c r="M26" s="173">
        <f t="shared" ca="1" si="16"/>
        <v>0</v>
      </c>
      <c r="N26" s="173">
        <f t="shared" ca="1" si="17"/>
        <v>0</v>
      </c>
      <c r="O26" s="73">
        <f t="shared" ca="1" si="17"/>
        <v>0</v>
      </c>
      <c r="P26" s="173">
        <f t="shared" ca="1" si="18"/>
        <v>0</v>
      </c>
      <c r="Q26" s="173">
        <f t="shared" ca="1" si="18"/>
        <v>0</v>
      </c>
      <c r="R26" s="173">
        <f t="shared" ca="1" si="18"/>
        <v>0</v>
      </c>
      <c r="S26" s="282" t="str">
        <f t="shared" ca="1" si="19"/>
        <v/>
      </c>
      <c r="T26" s="273" t="str">
        <f t="shared" ca="1" si="20"/>
        <v>Dummy</v>
      </c>
      <c r="U26" s="173">
        <f t="shared" ca="1" si="20"/>
        <v>0</v>
      </c>
      <c r="V26" s="173">
        <f t="shared" ca="1" si="20"/>
        <v>0</v>
      </c>
      <c r="W26" s="73">
        <f t="shared" ca="1" si="23"/>
        <v>0</v>
      </c>
    </row>
    <row r="27" spans="2:23" ht="45" customHeight="1" x14ac:dyDescent="0.25">
      <c r="B27" s="1" t="str">
        <f ca="1">+Projekt4!D1</f>
        <v>Projekt4</v>
      </c>
      <c r="C27" s="24" t="str">
        <f t="shared" ca="1" si="15"/>
        <v>Projekt 4</v>
      </c>
      <c r="D27" s="24" t="str">
        <f t="shared" ca="1" si="15"/>
        <v>RM Liezen GmbH</v>
      </c>
      <c r="E27" s="71">
        <f t="shared" ca="1" si="15"/>
        <v>43831</v>
      </c>
      <c r="F27" s="71">
        <f t="shared" ca="1" si="15"/>
        <v>44377</v>
      </c>
      <c r="G27" s="72">
        <f t="shared" ca="1" si="22"/>
        <v>0</v>
      </c>
      <c r="H27" s="24" t="str">
        <f t="shared" ca="1" si="16"/>
        <v>Max Mustermann</v>
      </c>
      <c r="I27" s="24" t="str">
        <f t="shared" ca="1" si="16"/>
        <v>Starke Kerne und Standorte</v>
      </c>
      <c r="J27" s="24" t="str">
        <f t="shared" ca="1" si="16"/>
        <v/>
      </c>
      <c r="K27" s="173">
        <f t="shared" ca="1" si="16"/>
        <v>0</v>
      </c>
      <c r="L27" s="173">
        <f t="shared" ca="1" si="16"/>
        <v>0</v>
      </c>
      <c r="M27" s="173">
        <f t="shared" ca="1" si="16"/>
        <v>0</v>
      </c>
      <c r="N27" s="173">
        <f t="shared" ca="1" si="17"/>
        <v>0</v>
      </c>
      <c r="O27" s="73">
        <f t="shared" ca="1" si="17"/>
        <v>0</v>
      </c>
      <c r="P27" s="173">
        <f t="shared" ca="1" si="18"/>
        <v>0</v>
      </c>
      <c r="Q27" s="173">
        <f t="shared" ca="1" si="18"/>
        <v>0</v>
      </c>
      <c r="R27" s="173">
        <f t="shared" ca="1" si="18"/>
        <v>0</v>
      </c>
      <c r="S27" s="282" t="str">
        <f t="shared" ca="1" si="19"/>
        <v/>
      </c>
      <c r="T27" s="273" t="str">
        <f t="shared" ca="1" si="20"/>
        <v>Dummy</v>
      </c>
      <c r="U27" s="173">
        <f t="shared" ca="1" si="20"/>
        <v>0</v>
      </c>
      <c r="V27" s="173">
        <f t="shared" ca="1" si="20"/>
        <v>0</v>
      </c>
      <c r="W27" s="73">
        <f t="shared" ca="1" si="23"/>
        <v>0</v>
      </c>
    </row>
    <row r="28" spans="2:23" ht="45" customHeight="1" x14ac:dyDescent="0.25">
      <c r="B28" s="1" t="str">
        <f ca="1">+Projekt5!D1</f>
        <v>Projekt5</v>
      </c>
      <c r="C28" s="24" t="str">
        <f t="shared" ca="1" si="15"/>
        <v>Projekt 5</v>
      </c>
      <c r="D28" s="24" t="str">
        <f t="shared" ca="1" si="15"/>
        <v>RM Liezen GmbH</v>
      </c>
      <c r="E28" s="71">
        <f t="shared" ca="1" si="15"/>
        <v>43831</v>
      </c>
      <c r="F28" s="71">
        <f t="shared" ca="1" si="15"/>
        <v>44012</v>
      </c>
      <c r="G28" s="72">
        <f t="shared" ca="1" si="22"/>
        <v>0</v>
      </c>
      <c r="H28" s="24" t="str">
        <f t="shared" ca="1" si="16"/>
        <v>Max Mustermann</v>
      </c>
      <c r="I28" s="24" t="str">
        <f t="shared" ca="1" si="16"/>
        <v>Starke Kerne und Standorte</v>
      </c>
      <c r="J28" s="24" t="str">
        <f t="shared" ca="1" si="16"/>
        <v/>
      </c>
      <c r="K28" s="173">
        <f t="shared" ca="1" si="16"/>
        <v>0</v>
      </c>
      <c r="L28" s="173">
        <f t="shared" ca="1" si="16"/>
        <v>0</v>
      </c>
      <c r="M28" s="173">
        <f t="shared" ca="1" si="16"/>
        <v>0</v>
      </c>
      <c r="N28" s="173">
        <f t="shared" ca="1" si="17"/>
        <v>0</v>
      </c>
      <c r="O28" s="73">
        <f t="shared" ca="1" si="17"/>
        <v>0</v>
      </c>
      <c r="P28" s="173">
        <f t="shared" ca="1" si="18"/>
        <v>0</v>
      </c>
      <c r="Q28" s="173">
        <f t="shared" ca="1" si="18"/>
        <v>0</v>
      </c>
      <c r="R28" s="173">
        <f t="shared" ca="1" si="18"/>
        <v>0</v>
      </c>
      <c r="S28" s="282" t="str">
        <f t="shared" ca="1" si="19"/>
        <v/>
      </c>
      <c r="T28" s="273" t="str">
        <f t="shared" ca="1" si="20"/>
        <v>Dummy</v>
      </c>
      <c r="U28" s="173">
        <f t="shared" ca="1" si="20"/>
        <v>0</v>
      </c>
      <c r="V28" s="173">
        <f t="shared" ca="1" si="20"/>
        <v>0</v>
      </c>
      <c r="W28" s="73">
        <f t="shared" ca="1" si="23"/>
        <v>0</v>
      </c>
    </row>
    <row r="29" spans="2:23" ht="45" customHeight="1" x14ac:dyDescent="0.25">
      <c r="B29" s="1" t="str">
        <f ca="1">+Projekt6!D1</f>
        <v>Projekt6</v>
      </c>
      <c r="C29" s="24" t="str">
        <f t="shared" ca="1" si="15"/>
        <v>Projekt 6</v>
      </c>
      <c r="D29" s="24" t="str">
        <f t="shared" ca="1" si="15"/>
        <v>RM Liezen GmbH</v>
      </c>
      <c r="E29" s="71">
        <f t="shared" ca="1" si="15"/>
        <v>43831</v>
      </c>
      <c r="F29" s="71">
        <f t="shared" ca="1" si="15"/>
        <v>44012</v>
      </c>
      <c r="G29" s="72">
        <f t="shared" ca="1" si="22"/>
        <v>0</v>
      </c>
      <c r="H29" s="24" t="str">
        <f t="shared" ca="1" si="16"/>
        <v>Max Mustermann</v>
      </c>
      <c r="I29" s="24" t="str">
        <f t="shared" ca="1" si="16"/>
        <v>Starke Kerne und Standorte</v>
      </c>
      <c r="J29" s="24" t="str">
        <f t="shared" ca="1" si="16"/>
        <v/>
      </c>
      <c r="K29" s="173">
        <f t="shared" ca="1" si="16"/>
        <v>0</v>
      </c>
      <c r="L29" s="173">
        <f t="shared" ca="1" si="16"/>
        <v>0</v>
      </c>
      <c r="M29" s="173">
        <f t="shared" ca="1" si="16"/>
        <v>0</v>
      </c>
      <c r="N29" s="173">
        <f t="shared" ca="1" si="17"/>
        <v>0</v>
      </c>
      <c r="O29" s="73">
        <f t="shared" ca="1" si="17"/>
        <v>0</v>
      </c>
      <c r="P29" s="173">
        <f t="shared" ca="1" si="18"/>
        <v>0</v>
      </c>
      <c r="Q29" s="173">
        <f t="shared" ca="1" si="18"/>
        <v>0</v>
      </c>
      <c r="R29" s="173">
        <f t="shared" ca="1" si="18"/>
        <v>0</v>
      </c>
      <c r="S29" s="282" t="str">
        <f t="shared" ca="1" si="19"/>
        <v/>
      </c>
      <c r="T29" s="273" t="str">
        <f t="shared" ca="1" si="20"/>
        <v>Dummy</v>
      </c>
      <c r="U29" s="173">
        <f t="shared" ca="1" si="20"/>
        <v>0</v>
      </c>
      <c r="V29" s="173">
        <f t="shared" ca="1" si="20"/>
        <v>0</v>
      </c>
      <c r="W29" s="73">
        <f t="shared" ca="1" si="23"/>
        <v>0</v>
      </c>
    </row>
    <row r="30" spans="2:23" ht="45" customHeight="1" x14ac:dyDescent="0.25">
      <c r="B30" s="1" t="str">
        <f ca="1">+Projekt7!D1</f>
        <v>Projekt7</v>
      </c>
      <c r="C30" s="24" t="str">
        <f t="shared" ca="1" si="15"/>
        <v>Projekt 7</v>
      </c>
      <c r="D30" s="24" t="str">
        <f t="shared" ca="1" si="15"/>
        <v>RM Liezen GmbH</v>
      </c>
      <c r="E30" s="71">
        <f t="shared" ca="1" si="15"/>
        <v>43831</v>
      </c>
      <c r="F30" s="71">
        <f t="shared" ca="1" si="15"/>
        <v>44255</v>
      </c>
      <c r="G30" s="72">
        <f t="shared" ca="1" si="22"/>
        <v>0</v>
      </c>
      <c r="H30" s="24" t="str">
        <f t="shared" ca="1" si="16"/>
        <v>Max Mustermann</v>
      </c>
      <c r="I30" s="24" t="str">
        <f t="shared" ca="1" si="16"/>
        <v>Starke Kerne und Standorte</v>
      </c>
      <c r="J30" s="24" t="str">
        <f t="shared" ca="1" si="16"/>
        <v/>
      </c>
      <c r="K30" s="173">
        <f t="shared" ca="1" si="16"/>
        <v>0</v>
      </c>
      <c r="L30" s="173">
        <f t="shared" ca="1" si="16"/>
        <v>0</v>
      </c>
      <c r="M30" s="173">
        <f t="shared" ca="1" si="16"/>
        <v>0</v>
      </c>
      <c r="N30" s="173">
        <f t="shared" ca="1" si="17"/>
        <v>0</v>
      </c>
      <c r="O30" s="73">
        <f t="shared" ca="1" si="17"/>
        <v>0</v>
      </c>
      <c r="P30" s="173">
        <f t="shared" ca="1" si="18"/>
        <v>0</v>
      </c>
      <c r="Q30" s="173">
        <f t="shared" ca="1" si="18"/>
        <v>0</v>
      </c>
      <c r="R30" s="173">
        <f t="shared" ca="1" si="18"/>
        <v>0</v>
      </c>
      <c r="S30" s="282" t="str">
        <f t="shared" ca="1" si="19"/>
        <v/>
      </c>
      <c r="T30" s="273" t="str">
        <f t="shared" ca="1" si="20"/>
        <v>Dummy</v>
      </c>
      <c r="U30" s="173">
        <f t="shared" ca="1" si="20"/>
        <v>0</v>
      </c>
      <c r="V30" s="173">
        <f t="shared" ca="1" si="20"/>
        <v>0</v>
      </c>
      <c r="W30" s="73">
        <f t="shared" ca="1" si="23"/>
        <v>0</v>
      </c>
    </row>
    <row r="31" spans="2:23" ht="45" customHeight="1" x14ac:dyDescent="0.25">
      <c r="B31" s="1" t="str">
        <f ca="1">+Projekt8!D1</f>
        <v>Projekt8</v>
      </c>
      <c r="C31" s="24" t="str">
        <f t="shared" ca="1" si="15"/>
        <v>Projekt 8</v>
      </c>
      <c r="D31" s="24" t="str">
        <f t="shared" ca="1" si="15"/>
        <v>RM Liezen GmbH</v>
      </c>
      <c r="E31" s="71">
        <f t="shared" ca="1" si="15"/>
        <v>43831</v>
      </c>
      <c r="F31" s="71">
        <f t="shared" ca="1" si="15"/>
        <v>44012</v>
      </c>
      <c r="G31" s="72">
        <f t="shared" ca="1" si="22"/>
        <v>0</v>
      </c>
      <c r="H31" s="24" t="str">
        <f t="shared" ca="1" si="16"/>
        <v>Max Mustermann</v>
      </c>
      <c r="I31" s="24" t="str">
        <f t="shared" ca="1" si="16"/>
        <v>Starke Kerne und Standorte</v>
      </c>
      <c r="J31" s="24" t="str">
        <f t="shared" ca="1" si="16"/>
        <v/>
      </c>
      <c r="K31" s="173">
        <f t="shared" ca="1" si="16"/>
        <v>0</v>
      </c>
      <c r="L31" s="173">
        <f t="shared" ca="1" si="16"/>
        <v>0</v>
      </c>
      <c r="M31" s="173">
        <f t="shared" ca="1" si="16"/>
        <v>0</v>
      </c>
      <c r="N31" s="173">
        <f t="shared" ca="1" si="17"/>
        <v>0</v>
      </c>
      <c r="O31" s="73">
        <f t="shared" ca="1" si="17"/>
        <v>0</v>
      </c>
      <c r="P31" s="173">
        <f t="shared" ca="1" si="18"/>
        <v>0</v>
      </c>
      <c r="Q31" s="173">
        <f t="shared" ca="1" si="18"/>
        <v>0</v>
      </c>
      <c r="R31" s="173">
        <f t="shared" ca="1" si="18"/>
        <v>0</v>
      </c>
      <c r="S31" s="282" t="str">
        <f t="shared" ca="1" si="19"/>
        <v/>
      </c>
      <c r="T31" s="273" t="str">
        <f t="shared" ca="1" si="20"/>
        <v>Dummy</v>
      </c>
      <c r="U31" s="173">
        <f t="shared" ca="1" si="20"/>
        <v>0</v>
      </c>
      <c r="V31" s="173">
        <f t="shared" ca="1" si="20"/>
        <v>0</v>
      </c>
      <c r="W31" s="73">
        <f t="shared" ca="1" si="23"/>
        <v>0</v>
      </c>
    </row>
    <row r="32" spans="2:23" ht="45" customHeight="1" x14ac:dyDescent="0.25">
      <c r="B32" s="1" t="str">
        <f ca="1">+Projekt9!D1</f>
        <v>Projekt9</v>
      </c>
      <c r="C32" s="24" t="str">
        <f t="shared" ca="1" si="15"/>
        <v>Projekt 9</v>
      </c>
      <c r="D32" s="24" t="str">
        <f t="shared" ca="1" si="15"/>
        <v>RM Liezen GmbH</v>
      </c>
      <c r="E32" s="71">
        <f t="shared" ca="1" si="15"/>
        <v>45292</v>
      </c>
      <c r="F32" s="71">
        <f t="shared" ca="1" si="15"/>
        <v>45657</v>
      </c>
      <c r="G32" s="72">
        <f t="shared" ca="1" si="22"/>
        <v>0</v>
      </c>
      <c r="H32" s="24" t="str">
        <f t="shared" ca="1" si="16"/>
        <v>Max Mustermann</v>
      </c>
      <c r="I32" s="24" t="str">
        <f t="shared" ca="1" si="16"/>
        <v>Starke Kerne und Standorte</v>
      </c>
      <c r="J32" s="24" t="str">
        <f t="shared" ca="1" si="16"/>
        <v/>
      </c>
      <c r="K32" s="173">
        <f t="shared" ca="1" si="16"/>
        <v>0</v>
      </c>
      <c r="L32" s="173">
        <f t="shared" ca="1" si="16"/>
        <v>0</v>
      </c>
      <c r="M32" s="173">
        <f t="shared" ca="1" si="16"/>
        <v>0</v>
      </c>
      <c r="N32" s="173">
        <f t="shared" ca="1" si="17"/>
        <v>0</v>
      </c>
      <c r="O32" s="73">
        <f t="shared" ca="1" si="17"/>
        <v>0</v>
      </c>
      <c r="P32" s="173">
        <f t="shared" ca="1" si="18"/>
        <v>0</v>
      </c>
      <c r="Q32" s="173">
        <f t="shared" ca="1" si="18"/>
        <v>0</v>
      </c>
      <c r="R32" s="173">
        <f t="shared" ca="1" si="18"/>
        <v>0</v>
      </c>
      <c r="S32" s="282" t="str">
        <f t="shared" ca="1" si="19"/>
        <v/>
      </c>
      <c r="T32" s="273" t="str">
        <f t="shared" ca="1" si="20"/>
        <v>Dummy</v>
      </c>
      <c r="U32" s="173">
        <f t="shared" ca="1" si="20"/>
        <v>0</v>
      </c>
      <c r="V32" s="173">
        <f t="shared" ca="1" si="20"/>
        <v>0</v>
      </c>
      <c r="W32" s="73">
        <f t="shared" ca="1" si="23"/>
        <v>0</v>
      </c>
    </row>
    <row r="33" spans="2:23" ht="45" customHeight="1" x14ac:dyDescent="0.25">
      <c r="B33" s="1" t="str">
        <f ca="1">+Projekt10!D1</f>
        <v>Projekt10</v>
      </c>
      <c r="C33" s="24" t="str">
        <f t="shared" ca="1" si="15"/>
        <v>Projekt 10</v>
      </c>
      <c r="D33" s="24" t="str">
        <f t="shared" ca="1" si="15"/>
        <v>RM Liezen GmbH</v>
      </c>
      <c r="E33" s="71">
        <f t="shared" ca="1" si="15"/>
        <v>43831</v>
      </c>
      <c r="F33" s="71">
        <f t="shared" ca="1" si="15"/>
        <v>44227</v>
      </c>
      <c r="G33" s="72">
        <f t="shared" ca="1" si="22"/>
        <v>0</v>
      </c>
      <c r="H33" s="24" t="str">
        <f t="shared" ca="1" si="16"/>
        <v>Max Mustermann</v>
      </c>
      <c r="I33" s="24" t="str">
        <f t="shared" ca="1" si="16"/>
        <v>Starke Kerne und Standorte</v>
      </c>
      <c r="J33" s="24" t="str">
        <f t="shared" ca="1" si="16"/>
        <v/>
      </c>
      <c r="K33" s="173">
        <f t="shared" ca="1" si="16"/>
        <v>0</v>
      </c>
      <c r="L33" s="173">
        <f t="shared" ca="1" si="16"/>
        <v>0</v>
      </c>
      <c r="M33" s="173">
        <f t="shared" ca="1" si="16"/>
        <v>0</v>
      </c>
      <c r="N33" s="173">
        <f t="shared" ca="1" si="17"/>
        <v>0</v>
      </c>
      <c r="O33" s="73">
        <f t="shared" ca="1" si="17"/>
        <v>0</v>
      </c>
      <c r="P33" s="173">
        <f t="shared" ref="P33:P44" ca="1" si="24">IFERROR(IF(INDIRECT(+CONCATENATE("'",$B33,"'!",P$8))&lt;&gt;"",INDIRECT(+CONCATENATE("'",$B33,"'!",P$8)),""),"")</f>
        <v>0</v>
      </c>
      <c r="Q33" s="173">
        <f t="shared" ca="1" si="18"/>
        <v>0</v>
      </c>
      <c r="R33" s="173">
        <f t="shared" ca="1" si="18"/>
        <v>0</v>
      </c>
      <c r="S33" s="282" t="str">
        <f t="shared" ca="1" si="19"/>
        <v/>
      </c>
      <c r="T33" s="273" t="str">
        <f t="shared" ca="1" si="20"/>
        <v>Dummy</v>
      </c>
      <c r="U33" s="173">
        <f t="shared" ca="1" si="20"/>
        <v>0</v>
      </c>
      <c r="V33" s="173">
        <f t="shared" ca="1" si="20"/>
        <v>0</v>
      </c>
      <c r="W33" s="73">
        <f t="shared" ca="1" si="23"/>
        <v>0</v>
      </c>
    </row>
    <row r="34" spans="2:23" ht="45" customHeight="1" x14ac:dyDescent="0.25">
      <c r="B34" s="1" t="str">
        <f ca="1">+Projekt11!D1</f>
        <v>Projekt11</v>
      </c>
      <c r="C34" s="24" t="str">
        <f t="shared" ca="1" si="15"/>
        <v>Projekt 11</v>
      </c>
      <c r="D34" s="24" t="str">
        <f t="shared" ca="1" si="15"/>
        <v>RM Liezen GmbH</v>
      </c>
      <c r="E34" s="71">
        <f t="shared" ca="1" si="15"/>
        <v>43831</v>
      </c>
      <c r="F34" s="71">
        <f t="shared" ca="1" si="15"/>
        <v>44012</v>
      </c>
      <c r="G34" s="72">
        <f t="shared" ca="1" si="22"/>
        <v>0</v>
      </c>
      <c r="H34" s="24" t="str">
        <f t="shared" ca="1" si="16"/>
        <v>Max Mustermann</v>
      </c>
      <c r="I34" s="24" t="str">
        <f t="shared" ca="1" si="16"/>
        <v>Starke Kerne und Standorte</v>
      </c>
      <c r="J34" s="24" t="str">
        <f t="shared" ca="1" si="16"/>
        <v/>
      </c>
      <c r="K34" s="173">
        <f t="shared" ca="1" si="16"/>
        <v>0</v>
      </c>
      <c r="L34" s="173">
        <f t="shared" ca="1" si="16"/>
        <v>0</v>
      </c>
      <c r="M34" s="173">
        <f t="shared" ca="1" si="16"/>
        <v>0</v>
      </c>
      <c r="N34" s="173">
        <f t="shared" ca="1" si="17"/>
        <v>0</v>
      </c>
      <c r="O34" s="73">
        <f t="shared" ca="1" si="17"/>
        <v>0</v>
      </c>
      <c r="P34" s="173">
        <f t="shared" ca="1" si="24"/>
        <v>0</v>
      </c>
      <c r="Q34" s="173">
        <f t="shared" ca="1" si="18"/>
        <v>0</v>
      </c>
      <c r="R34" s="173">
        <f t="shared" ca="1" si="18"/>
        <v>0</v>
      </c>
      <c r="S34" s="282" t="str">
        <f t="shared" ca="1" si="19"/>
        <v/>
      </c>
      <c r="T34" s="273" t="str">
        <f t="shared" ca="1" si="20"/>
        <v>Dummy</v>
      </c>
      <c r="U34" s="173">
        <f t="shared" ca="1" si="20"/>
        <v>0</v>
      </c>
      <c r="V34" s="173">
        <f t="shared" ca="1" si="20"/>
        <v>0</v>
      </c>
      <c r="W34" s="73">
        <f t="shared" ca="1" si="23"/>
        <v>0</v>
      </c>
    </row>
    <row r="35" spans="2:23" ht="45" customHeight="1" x14ac:dyDescent="0.25">
      <c r="B35" s="1" t="str">
        <f ca="1">+Projekt12!D1</f>
        <v>Projekt12</v>
      </c>
      <c r="C35" s="24" t="str">
        <f t="shared" ca="1" si="15"/>
        <v>Projekt 12</v>
      </c>
      <c r="D35" s="24" t="str">
        <f t="shared" ca="1" si="15"/>
        <v>RM Liezen GmbH</v>
      </c>
      <c r="E35" s="71">
        <f t="shared" ca="1" si="15"/>
        <v>43831</v>
      </c>
      <c r="F35" s="71">
        <f t="shared" ca="1" si="15"/>
        <v>44012</v>
      </c>
      <c r="G35" s="72">
        <f t="shared" ca="1" si="22"/>
        <v>0</v>
      </c>
      <c r="H35" s="24" t="str">
        <f t="shared" ca="1" si="16"/>
        <v>Max Mustermann</v>
      </c>
      <c r="I35" s="24" t="str">
        <f t="shared" ca="1" si="16"/>
        <v>Starke Kerne und Standorte</v>
      </c>
      <c r="J35" s="24" t="str">
        <f t="shared" ca="1" si="16"/>
        <v/>
      </c>
      <c r="K35" s="173">
        <f t="shared" ca="1" si="16"/>
        <v>0</v>
      </c>
      <c r="L35" s="173">
        <f t="shared" ca="1" si="16"/>
        <v>0</v>
      </c>
      <c r="M35" s="173">
        <f t="shared" ca="1" si="16"/>
        <v>0</v>
      </c>
      <c r="N35" s="173">
        <f t="shared" ca="1" si="17"/>
        <v>0</v>
      </c>
      <c r="O35" s="73">
        <f t="shared" ca="1" si="17"/>
        <v>0</v>
      </c>
      <c r="P35" s="173">
        <f t="shared" ca="1" si="24"/>
        <v>0</v>
      </c>
      <c r="Q35" s="173">
        <f t="shared" ca="1" si="18"/>
        <v>0</v>
      </c>
      <c r="R35" s="173">
        <f t="shared" ca="1" si="18"/>
        <v>0</v>
      </c>
      <c r="S35" s="282" t="str">
        <f t="shared" ca="1" si="19"/>
        <v/>
      </c>
      <c r="T35" s="273" t="str">
        <f t="shared" ca="1" si="20"/>
        <v>Dummy</v>
      </c>
      <c r="U35" s="173">
        <f t="shared" ca="1" si="20"/>
        <v>0</v>
      </c>
      <c r="V35" s="173">
        <f t="shared" ca="1" si="20"/>
        <v>0</v>
      </c>
      <c r="W35" s="73">
        <f t="shared" ca="1" si="23"/>
        <v>0</v>
      </c>
    </row>
    <row r="36" spans="2:23" ht="45" customHeight="1" x14ac:dyDescent="0.25">
      <c r="B36" s="1" t="str">
        <f ca="1">+Projekt13!D1</f>
        <v>Projekt13</v>
      </c>
      <c r="C36" s="24" t="str">
        <f t="shared" ca="1" si="15"/>
        <v>Projekt 13</v>
      </c>
      <c r="D36" s="24" t="str">
        <f t="shared" ca="1" si="15"/>
        <v>LE GmbH</v>
      </c>
      <c r="E36" s="71">
        <f t="shared" ca="1" si="15"/>
        <v>43831</v>
      </c>
      <c r="F36" s="71">
        <f t="shared" ca="1" si="15"/>
        <v>44012</v>
      </c>
      <c r="G36" s="72">
        <f t="shared" ca="1" si="22"/>
        <v>0</v>
      </c>
      <c r="H36" s="24" t="str">
        <f t="shared" ca="1" si="16"/>
        <v>Max Mustermann</v>
      </c>
      <c r="I36" s="24" t="str">
        <f t="shared" ca="1" si="16"/>
        <v>Hohe Umweltqualität/ Ressourcen managen</v>
      </c>
      <c r="J36" s="24" t="str">
        <f t="shared" ca="1" si="16"/>
        <v/>
      </c>
      <c r="K36" s="173">
        <f t="shared" ca="1" si="16"/>
        <v>0</v>
      </c>
      <c r="L36" s="173">
        <f t="shared" ca="1" si="16"/>
        <v>0</v>
      </c>
      <c r="M36" s="173">
        <f t="shared" ca="1" si="16"/>
        <v>0</v>
      </c>
      <c r="N36" s="173">
        <f t="shared" ca="1" si="17"/>
        <v>0</v>
      </c>
      <c r="O36" s="73">
        <f t="shared" ca="1" si="17"/>
        <v>0</v>
      </c>
      <c r="P36" s="173">
        <f t="shared" ca="1" si="24"/>
        <v>0</v>
      </c>
      <c r="Q36" s="173">
        <f t="shared" ca="1" si="18"/>
        <v>0</v>
      </c>
      <c r="R36" s="173">
        <f t="shared" ca="1" si="18"/>
        <v>0</v>
      </c>
      <c r="S36" s="282" t="str">
        <f t="shared" ca="1" si="19"/>
        <v/>
      </c>
      <c r="T36" s="273" t="str">
        <f t="shared" ca="1" si="20"/>
        <v>FrauenCall</v>
      </c>
      <c r="U36" s="173">
        <f t="shared" ca="1" si="20"/>
        <v>0</v>
      </c>
      <c r="V36" s="173">
        <f t="shared" ca="1" si="20"/>
        <v>0</v>
      </c>
      <c r="W36" s="73">
        <f t="shared" ca="1" si="23"/>
        <v>0</v>
      </c>
    </row>
    <row r="37" spans="2:23" ht="45" customHeight="1" x14ac:dyDescent="0.25">
      <c r="B37" s="1" t="str">
        <f ca="1">+Projekt14!D1</f>
        <v>Projekt14</v>
      </c>
      <c r="C37" s="24" t="str">
        <f t="shared" ca="1" si="15"/>
        <v>Projekt 14</v>
      </c>
      <c r="D37" s="24" t="str">
        <f t="shared" ca="1" si="15"/>
        <v>RM Liezen GmbH</v>
      </c>
      <c r="E37" s="71">
        <f t="shared" ca="1" si="15"/>
        <v>43831</v>
      </c>
      <c r="F37" s="71">
        <f t="shared" ca="1" si="15"/>
        <v>44012</v>
      </c>
      <c r="G37" s="72">
        <f t="shared" ca="1" si="22"/>
        <v>0</v>
      </c>
      <c r="H37" s="24" t="str">
        <f t="shared" ca="1" si="16"/>
        <v>Max Mustermann</v>
      </c>
      <c r="I37" s="24" t="str">
        <f t="shared" ca="1" si="16"/>
        <v>Starke Kerne und Standorte</v>
      </c>
      <c r="J37" s="24" t="str">
        <f t="shared" ca="1" si="16"/>
        <v/>
      </c>
      <c r="K37" s="173">
        <f t="shared" ca="1" si="16"/>
        <v>0</v>
      </c>
      <c r="L37" s="173">
        <f t="shared" ca="1" si="16"/>
        <v>0</v>
      </c>
      <c r="M37" s="173">
        <f t="shared" ca="1" si="16"/>
        <v>0</v>
      </c>
      <c r="N37" s="173">
        <f t="shared" ca="1" si="17"/>
        <v>0</v>
      </c>
      <c r="O37" s="73">
        <f t="shared" ca="1" si="17"/>
        <v>0</v>
      </c>
      <c r="P37" s="173">
        <f t="shared" ca="1" si="24"/>
        <v>0</v>
      </c>
      <c r="Q37" s="173">
        <f t="shared" ca="1" si="18"/>
        <v>0</v>
      </c>
      <c r="R37" s="173">
        <f t="shared" ca="1" si="18"/>
        <v>0</v>
      </c>
      <c r="S37" s="282" t="str">
        <f t="shared" ca="1" si="19"/>
        <v/>
      </c>
      <c r="T37" s="273" t="str">
        <f t="shared" ca="1" si="20"/>
        <v>Dummy</v>
      </c>
      <c r="U37" s="173">
        <f t="shared" ca="1" si="20"/>
        <v>0</v>
      </c>
      <c r="V37" s="173">
        <f t="shared" ca="1" si="20"/>
        <v>0</v>
      </c>
      <c r="W37" s="73">
        <f t="shared" ca="1" si="23"/>
        <v>0</v>
      </c>
    </row>
    <row r="38" spans="2:23" ht="45" customHeight="1" x14ac:dyDescent="0.25">
      <c r="B38" s="1" t="str">
        <f ca="1">+Projekt15!D1</f>
        <v>Projekt15</v>
      </c>
      <c r="C38" s="24" t="str">
        <f t="shared" ca="1" si="15"/>
        <v>Projekt 15</v>
      </c>
      <c r="D38" s="24" t="str">
        <f t="shared" ca="1" si="15"/>
        <v>RM Liezen GmbH</v>
      </c>
      <c r="E38" s="71">
        <f t="shared" ca="1" si="15"/>
        <v>43831</v>
      </c>
      <c r="F38" s="71">
        <f t="shared" ca="1" si="15"/>
        <v>44012</v>
      </c>
      <c r="G38" s="72">
        <f t="shared" ca="1" si="22"/>
        <v>0</v>
      </c>
      <c r="H38" s="24" t="str">
        <f t="shared" ca="1" si="16"/>
        <v>Max Mustermann</v>
      </c>
      <c r="I38" s="24" t="str">
        <f t="shared" ca="1" si="16"/>
        <v>Starke Kerne und Standorte</v>
      </c>
      <c r="J38" s="24" t="str">
        <f t="shared" ca="1" si="16"/>
        <v/>
      </c>
      <c r="K38" s="173">
        <f t="shared" ca="1" si="16"/>
        <v>0</v>
      </c>
      <c r="L38" s="173">
        <f t="shared" ca="1" si="16"/>
        <v>0</v>
      </c>
      <c r="M38" s="173">
        <f t="shared" ca="1" si="16"/>
        <v>0</v>
      </c>
      <c r="N38" s="173">
        <f t="shared" ca="1" si="17"/>
        <v>0</v>
      </c>
      <c r="O38" s="73">
        <f t="shared" ca="1" si="17"/>
        <v>0</v>
      </c>
      <c r="P38" s="173">
        <f t="shared" ca="1" si="24"/>
        <v>0</v>
      </c>
      <c r="Q38" s="173">
        <f t="shared" ca="1" si="18"/>
        <v>0</v>
      </c>
      <c r="R38" s="173">
        <f t="shared" ca="1" si="18"/>
        <v>0</v>
      </c>
      <c r="S38" s="282" t="str">
        <f t="shared" ca="1" si="19"/>
        <v/>
      </c>
      <c r="T38" s="273" t="str">
        <f t="shared" ca="1" si="20"/>
        <v>Dummy</v>
      </c>
      <c r="U38" s="173">
        <f t="shared" ca="1" si="20"/>
        <v>0</v>
      </c>
      <c r="V38" s="173">
        <f t="shared" ca="1" si="20"/>
        <v>0</v>
      </c>
      <c r="W38" s="73">
        <f t="shared" ca="1" si="23"/>
        <v>0</v>
      </c>
    </row>
    <row r="39" spans="2:23" ht="45" customHeight="1" x14ac:dyDescent="0.25">
      <c r="B39" s="1" t="str">
        <f ca="1">+Projekt16!D1</f>
        <v>Projekt16</v>
      </c>
      <c r="C39" s="24" t="str">
        <f t="shared" ca="1" si="15"/>
        <v>Projekt 16</v>
      </c>
      <c r="D39" s="24" t="str">
        <f t="shared" ca="1" si="15"/>
        <v>RM Liezen GmbH</v>
      </c>
      <c r="E39" s="71">
        <f t="shared" ca="1" si="15"/>
        <v>43831</v>
      </c>
      <c r="F39" s="71">
        <f t="shared" ca="1" si="15"/>
        <v>44012</v>
      </c>
      <c r="G39" s="72">
        <f t="shared" ca="1" si="22"/>
        <v>0</v>
      </c>
      <c r="H39" s="24" t="str">
        <f t="shared" ca="1" si="16"/>
        <v>Max Mustermann</v>
      </c>
      <c r="I39" s="24" t="str">
        <f t="shared" ca="1" si="16"/>
        <v>Starke Kerne und Standorte</v>
      </c>
      <c r="J39" s="24" t="str">
        <f t="shared" ca="1" si="16"/>
        <v/>
      </c>
      <c r="K39" s="173">
        <f t="shared" ca="1" si="16"/>
        <v>0</v>
      </c>
      <c r="L39" s="173">
        <f t="shared" ca="1" si="16"/>
        <v>0</v>
      </c>
      <c r="M39" s="173">
        <f t="shared" ca="1" si="16"/>
        <v>0</v>
      </c>
      <c r="N39" s="173">
        <f t="shared" ca="1" si="17"/>
        <v>0</v>
      </c>
      <c r="O39" s="73">
        <f t="shared" ca="1" si="17"/>
        <v>0</v>
      </c>
      <c r="P39" s="173">
        <f t="shared" ca="1" si="24"/>
        <v>0</v>
      </c>
      <c r="Q39" s="173">
        <f t="shared" ca="1" si="18"/>
        <v>0</v>
      </c>
      <c r="R39" s="173">
        <f t="shared" ca="1" si="18"/>
        <v>0</v>
      </c>
      <c r="S39" s="282" t="str">
        <f t="shared" ca="1" si="19"/>
        <v/>
      </c>
      <c r="T39" s="273" t="str">
        <f t="shared" ca="1" si="20"/>
        <v>Dummy</v>
      </c>
      <c r="U39" s="173">
        <f t="shared" ca="1" si="20"/>
        <v>0</v>
      </c>
      <c r="V39" s="173">
        <f t="shared" ca="1" si="20"/>
        <v>0</v>
      </c>
      <c r="W39" s="73">
        <f t="shared" ca="1" si="23"/>
        <v>0</v>
      </c>
    </row>
    <row r="40" spans="2:23" ht="45" customHeight="1" x14ac:dyDescent="0.25">
      <c r="B40" s="1" t="str">
        <f ca="1">+Projekt17!D1</f>
        <v>Projekt17</v>
      </c>
      <c r="C40" s="24" t="str">
        <f t="shared" ref="C40:F55" ca="1" si="25">IFERROR(IF(INDIRECT(+CONCATENATE("'",$B40,"'!",C$8))&lt;&gt;"",INDIRECT(+CONCATENATE("'",$B40,"'!",C$8)),""),"")</f>
        <v>Projekt 17</v>
      </c>
      <c r="D40" s="24" t="str">
        <f t="shared" ca="1" si="25"/>
        <v>RM Liezen GmbH</v>
      </c>
      <c r="E40" s="71">
        <f t="shared" ca="1" si="25"/>
        <v>43831</v>
      </c>
      <c r="F40" s="71">
        <f t="shared" ca="1" si="25"/>
        <v>44012</v>
      </c>
      <c r="G40" s="72">
        <f t="shared" ca="1" si="22"/>
        <v>0</v>
      </c>
      <c r="H40" s="24" t="str">
        <f t="shared" ref="H40:O55" ca="1" si="26">IFERROR(IF(INDIRECT(+CONCATENATE("'",$B40,"'!",H$8))&lt;&gt;"",INDIRECT(+CONCATENATE("'",$B40,"'!",H$8)),""),"")</f>
        <v>Max Mustermann</v>
      </c>
      <c r="I40" s="24" t="str">
        <f t="shared" ca="1" si="26"/>
        <v>Starke Kerne und Standorte</v>
      </c>
      <c r="J40" s="24" t="str">
        <f t="shared" ca="1" si="26"/>
        <v/>
      </c>
      <c r="K40" s="173">
        <f t="shared" ca="1" si="26"/>
        <v>0</v>
      </c>
      <c r="L40" s="173">
        <f t="shared" ca="1" si="26"/>
        <v>0</v>
      </c>
      <c r="M40" s="173">
        <f t="shared" ca="1" si="26"/>
        <v>0</v>
      </c>
      <c r="N40" s="173">
        <f t="shared" ca="1" si="17"/>
        <v>0</v>
      </c>
      <c r="O40" s="73">
        <f t="shared" ca="1" si="17"/>
        <v>0</v>
      </c>
      <c r="P40" s="173">
        <f t="shared" ca="1" si="24"/>
        <v>0</v>
      </c>
      <c r="Q40" s="173">
        <f t="shared" ref="P40:R55" ca="1" si="27">IFERROR(IF(INDIRECT(+CONCATENATE("'",$B40,"'!",Q$8))&lt;&gt;"",INDIRECT(+CONCATENATE("'",$B40,"'!",Q$8)),""),"")</f>
        <v>0</v>
      </c>
      <c r="R40" s="173">
        <f t="shared" ca="1" si="27"/>
        <v>0</v>
      </c>
      <c r="S40" s="282" t="str">
        <f t="shared" ca="1" si="19"/>
        <v/>
      </c>
      <c r="T40" s="273" t="str">
        <f t="shared" ref="T40:V55" ca="1" si="28">IFERROR(IF(INDIRECT(+CONCATENATE("'",$B40,"'!",T$8))&lt;&gt;"",INDIRECT(+CONCATENATE("'",$B40,"'!",T$8)),""),"")</f>
        <v>Dummy</v>
      </c>
      <c r="U40" s="173">
        <f t="shared" ca="1" si="28"/>
        <v>0</v>
      </c>
      <c r="V40" s="173">
        <f t="shared" ca="1" si="28"/>
        <v>0</v>
      </c>
      <c r="W40" s="73">
        <f t="shared" ca="1" si="23"/>
        <v>0</v>
      </c>
    </row>
    <row r="41" spans="2:23" ht="45" customHeight="1" x14ac:dyDescent="0.25">
      <c r="B41" s="1" t="str">
        <f ca="1">+Projekt18!D1</f>
        <v>Projekt18</v>
      </c>
      <c r="C41" s="24" t="str">
        <f t="shared" ca="1" si="25"/>
        <v>Projekt 18</v>
      </c>
      <c r="D41" s="24" t="str">
        <f t="shared" ca="1" si="25"/>
        <v>RM Liezen GmbH</v>
      </c>
      <c r="E41" s="71">
        <f t="shared" ca="1" si="25"/>
        <v>43831</v>
      </c>
      <c r="F41" s="71">
        <f t="shared" ca="1" si="25"/>
        <v>44227</v>
      </c>
      <c r="G41" s="72">
        <f t="shared" ca="1" si="22"/>
        <v>0</v>
      </c>
      <c r="H41" s="24" t="str">
        <f t="shared" ca="1" si="26"/>
        <v>Max Mustermann</v>
      </c>
      <c r="I41" s="24" t="str">
        <f t="shared" ca="1" si="26"/>
        <v>Starke Kerne und Standorte</v>
      </c>
      <c r="J41" s="24" t="str">
        <f t="shared" ca="1" si="26"/>
        <v/>
      </c>
      <c r="K41" s="173">
        <f t="shared" ca="1" si="26"/>
        <v>0</v>
      </c>
      <c r="L41" s="173">
        <f t="shared" ca="1" si="26"/>
        <v>0</v>
      </c>
      <c r="M41" s="173">
        <f t="shared" ca="1" si="26"/>
        <v>0</v>
      </c>
      <c r="N41" s="173">
        <f t="shared" ca="1" si="17"/>
        <v>0</v>
      </c>
      <c r="O41" s="73">
        <f t="shared" ca="1" si="17"/>
        <v>0</v>
      </c>
      <c r="P41" s="173">
        <f t="shared" ca="1" si="24"/>
        <v>0</v>
      </c>
      <c r="Q41" s="173">
        <f t="shared" ca="1" si="27"/>
        <v>0</v>
      </c>
      <c r="R41" s="173">
        <f t="shared" ca="1" si="27"/>
        <v>0</v>
      </c>
      <c r="S41" s="282" t="str">
        <f t="shared" ca="1" si="19"/>
        <v/>
      </c>
      <c r="T41" s="273" t="str">
        <f t="shared" ca="1" si="28"/>
        <v>Dummy</v>
      </c>
      <c r="U41" s="173">
        <f t="shared" ca="1" si="28"/>
        <v>0</v>
      </c>
      <c r="V41" s="173">
        <f t="shared" ca="1" si="28"/>
        <v>0</v>
      </c>
      <c r="W41" s="73">
        <f t="shared" ca="1" si="23"/>
        <v>0</v>
      </c>
    </row>
    <row r="42" spans="2:23" ht="45" customHeight="1" x14ac:dyDescent="0.25">
      <c r="B42" s="1" t="str">
        <f ca="1">+Projekt19!D1</f>
        <v>Projekt19</v>
      </c>
      <c r="C42" s="24" t="str">
        <f t="shared" ca="1" si="25"/>
        <v>Projekt 19</v>
      </c>
      <c r="D42" s="24" t="str">
        <f t="shared" ca="1" si="25"/>
        <v>RM Liezen GmbH</v>
      </c>
      <c r="E42" s="71">
        <f t="shared" ca="1" si="25"/>
        <v>43831</v>
      </c>
      <c r="F42" s="71">
        <f t="shared" ca="1" si="25"/>
        <v>44012</v>
      </c>
      <c r="G42" s="72">
        <f t="shared" ca="1" si="22"/>
        <v>0</v>
      </c>
      <c r="H42" s="24" t="str">
        <f t="shared" ca="1" si="26"/>
        <v>Max Mustermann</v>
      </c>
      <c r="I42" s="24" t="str">
        <f t="shared" ca="1" si="26"/>
        <v>Starke Kerne und Standorte</v>
      </c>
      <c r="J42" s="24" t="str">
        <f t="shared" ca="1" si="26"/>
        <v/>
      </c>
      <c r="K42" s="173">
        <f t="shared" ca="1" si="26"/>
        <v>0</v>
      </c>
      <c r="L42" s="173">
        <f t="shared" ca="1" si="26"/>
        <v>0</v>
      </c>
      <c r="M42" s="173">
        <f t="shared" ca="1" si="26"/>
        <v>0</v>
      </c>
      <c r="N42" s="173">
        <f t="shared" ca="1" si="17"/>
        <v>0</v>
      </c>
      <c r="O42" s="73">
        <f t="shared" ca="1" si="17"/>
        <v>0</v>
      </c>
      <c r="P42" s="173">
        <f t="shared" ca="1" si="24"/>
        <v>0</v>
      </c>
      <c r="Q42" s="173">
        <f t="shared" ca="1" si="27"/>
        <v>0</v>
      </c>
      <c r="R42" s="173">
        <f t="shared" ca="1" si="27"/>
        <v>0</v>
      </c>
      <c r="S42" s="282" t="str">
        <f t="shared" ca="1" si="19"/>
        <v/>
      </c>
      <c r="T42" s="273" t="str">
        <f t="shared" ca="1" si="28"/>
        <v>Dummy</v>
      </c>
      <c r="U42" s="173">
        <f t="shared" ca="1" si="28"/>
        <v>0</v>
      </c>
      <c r="V42" s="173">
        <f t="shared" ca="1" si="28"/>
        <v>0</v>
      </c>
      <c r="W42" s="73">
        <f t="shared" ca="1" si="23"/>
        <v>0</v>
      </c>
    </row>
    <row r="43" spans="2:23" ht="45" customHeight="1" x14ac:dyDescent="0.25">
      <c r="B43" s="1" t="str">
        <f ca="1">+Projekt20!D1</f>
        <v>Projekt20</v>
      </c>
      <c r="C43" s="24" t="str">
        <f t="shared" ca="1" si="25"/>
        <v>Projekt 20</v>
      </c>
      <c r="D43" s="24" t="str">
        <f t="shared" ca="1" si="25"/>
        <v>RM Liezen GmbH</v>
      </c>
      <c r="E43" s="71">
        <f t="shared" ca="1" si="25"/>
        <v>43831</v>
      </c>
      <c r="F43" s="71">
        <f t="shared" ca="1" si="25"/>
        <v>44377</v>
      </c>
      <c r="G43" s="72">
        <f t="shared" ca="1" si="22"/>
        <v>0</v>
      </c>
      <c r="H43" s="24" t="str">
        <f t="shared" ca="1" si="26"/>
        <v>Max Mustermann</v>
      </c>
      <c r="I43" s="24" t="str">
        <f t="shared" ca="1" si="26"/>
        <v>Starke Kerne und Standorte</v>
      </c>
      <c r="J43" s="24" t="str">
        <f t="shared" ca="1" si="26"/>
        <v/>
      </c>
      <c r="K43" s="173">
        <f t="shared" ca="1" si="26"/>
        <v>0</v>
      </c>
      <c r="L43" s="173">
        <f t="shared" ca="1" si="26"/>
        <v>0</v>
      </c>
      <c r="M43" s="173">
        <f t="shared" ca="1" si="26"/>
        <v>0</v>
      </c>
      <c r="N43" s="173">
        <f t="shared" ca="1" si="17"/>
        <v>0</v>
      </c>
      <c r="O43" s="73">
        <f t="shared" ca="1" si="17"/>
        <v>0</v>
      </c>
      <c r="P43" s="173">
        <f t="shared" ca="1" si="24"/>
        <v>0</v>
      </c>
      <c r="Q43" s="173">
        <f t="shared" ca="1" si="27"/>
        <v>0</v>
      </c>
      <c r="R43" s="173">
        <f t="shared" ca="1" si="27"/>
        <v>0</v>
      </c>
      <c r="S43" s="282" t="str">
        <f t="shared" ca="1" si="19"/>
        <v/>
      </c>
      <c r="T43" s="273" t="str">
        <f t="shared" ca="1" si="28"/>
        <v>Dummy</v>
      </c>
      <c r="U43" s="173">
        <f t="shared" ca="1" si="28"/>
        <v>0</v>
      </c>
      <c r="V43" s="173">
        <f t="shared" ca="1" si="28"/>
        <v>0</v>
      </c>
      <c r="W43" s="73">
        <f t="shared" ca="1" si="23"/>
        <v>0</v>
      </c>
    </row>
    <row r="44" spans="2:23" ht="45" customHeight="1" x14ac:dyDescent="0.25">
      <c r="B44" s="1" t="str">
        <f ca="1">+Projekt21!D1</f>
        <v>Projekt21</v>
      </c>
      <c r="C44" s="24" t="str">
        <f t="shared" ca="1" si="25"/>
        <v>Projekt 21</v>
      </c>
      <c r="D44" s="24" t="str">
        <f t="shared" ca="1" si="25"/>
        <v>RM Liezen GmbH</v>
      </c>
      <c r="E44" s="71">
        <f t="shared" ca="1" si="25"/>
        <v>43831</v>
      </c>
      <c r="F44" s="71">
        <f t="shared" ca="1" si="25"/>
        <v>44286</v>
      </c>
      <c r="G44" s="72">
        <f t="shared" ca="1" si="22"/>
        <v>0</v>
      </c>
      <c r="H44" s="24" t="str">
        <f t="shared" ca="1" si="26"/>
        <v>Max Mustermann</v>
      </c>
      <c r="I44" s="24" t="str">
        <f t="shared" ca="1" si="26"/>
        <v>Starke Kerne und Standorte</v>
      </c>
      <c r="J44" s="24" t="str">
        <f t="shared" ca="1" si="26"/>
        <v/>
      </c>
      <c r="K44" s="173">
        <f t="shared" ca="1" si="26"/>
        <v>0</v>
      </c>
      <c r="L44" s="173">
        <f t="shared" ca="1" si="26"/>
        <v>0</v>
      </c>
      <c r="M44" s="173">
        <f t="shared" ca="1" si="26"/>
        <v>0</v>
      </c>
      <c r="N44" s="173">
        <f t="shared" ca="1" si="17"/>
        <v>0</v>
      </c>
      <c r="O44" s="73">
        <f t="shared" ca="1" si="17"/>
        <v>0</v>
      </c>
      <c r="P44" s="173">
        <f t="shared" ca="1" si="24"/>
        <v>0</v>
      </c>
      <c r="Q44" s="173">
        <f t="shared" ca="1" si="27"/>
        <v>0</v>
      </c>
      <c r="R44" s="173">
        <f t="shared" ca="1" si="27"/>
        <v>0</v>
      </c>
      <c r="S44" s="282" t="str">
        <f t="shared" ca="1" si="19"/>
        <v/>
      </c>
      <c r="T44" s="273" t="str">
        <f t="shared" ca="1" si="28"/>
        <v>Dummy</v>
      </c>
      <c r="U44" s="173">
        <f t="shared" ca="1" si="28"/>
        <v>0</v>
      </c>
      <c r="V44" s="173">
        <f t="shared" ca="1" si="28"/>
        <v>0</v>
      </c>
      <c r="W44" s="73">
        <f t="shared" ca="1" si="23"/>
        <v>0</v>
      </c>
    </row>
    <row r="45" spans="2:23" ht="45" customHeight="1" x14ac:dyDescent="0.25">
      <c r="B45" s="1" t="str">
        <f ca="1">+Projekt22!D1</f>
        <v>Projekt22</v>
      </c>
      <c r="C45" s="24" t="str">
        <f t="shared" ca="1" si="25"/>
        <v>Projekt 22</v>
      </c>
      <c r="D45" s="24" t="str">
        <f t="shared" ca="1" si="25"/>
        <v>RM Liezen GmbH</v>
      </c>
      <c r="E45" s="71">
        <f t="shared" ca="1" si="25"/>
        <v>43831</v>
      </c>
      <c r="F45" s="71">
        <f t="shared" ca="1" si="25"/>
        <v>44012</v>
      </c>
      <c r="G45" s="72">
        <f t="shared" ca="1" si="22"/>
        <v>0</v>
      </c>
      <c r="H45" s="24" t="str">
        <f t="shared" ca="1" si="26"/>
        <v>Max Mustermann</v>
      </c>
      <c r="I45" s="24" t="str">
        <f t="shared" ca="1" si="26"/>
        <v>Starke Kerne und Standorte</v>
      </c>
      <c r="J45" s="24" t="str">
        <f t="shared" ca="1" si="26"/>
        <v/>
      </c>
      <c r="K45" s="173">
        <f t="shared" ca="1" si="26"/>
        <v>0</v>
      </c>
      <c r="L45" s="173">
        <f t="shared" ca="1" si="26"/>
        <v>0</v>
      </c>
      <c r="M45" s="173">
        <f t="shared" ca="1" si="26"/>
        <v>0</v>
      </c>
      <c r="N45" s="173">
        <f t="shared" ca="1" si="17"/>
        <v>0</v>
      </c>
      <c r="O45" s="73">
        <f t="shared" ca="1" si="17"/>
        <v>0</v>
      </c>
      <c r="P45" s="173">
        <f t="shared" ca="1" si="27"/>
        <v>0</v>
      </c>
      <c r="Q45" s="173">
        <f t="shared" ca="1" si="27"/>
        <v>0</v>
      </c>
      <c r="R45" s="173">
        <f t="shared" ca="1" si="27"/>
        <v>0</v>
      </c>
      <c r="S45" s="282" t="str">
        <f t="shared" ca="1" si="19"/>
        <v/>
      </c>
      <c r="T45" s="273" t="str">
        <f t="shared" ca="1" si="28"/>
        <v>Dummy</v>
      </c>
      <c r="U45" s="173">
        <f t="shared" ca="1" si="28"/>
        <v>0</v>
      </c>
      <c r="V45" s="173">
        <f t="shared" ca="1" si="28"/>
        <v>0</v>
      </c>
      <c r="W45" s="73">
        <f t="shared" ca="1" si="23"/>
        <v>0</v>
      </c>
    </row>
    <row r="46" spans="2:23" ht="45" customHeight="1" x14ac:dyDescent="0.25">
      <c r="B46" s="1" t="str">
        <f ca="1">+Projekt23!D1</f>
        <v>Projekt23</v>
      </c>
      <c r="C46" s="24" t="str">
        <f t="shared" ca="1" si="25"/>
        <v>Projekt 23</v>
      </c>
      <c r="D46" s="24" t="str">
        <f t="shared" ca="1" si="25"/>
        <v>RM Liezen GmbH</v>
      </c>
      <c r="E46" s="71">
        <f t="shared" ca="1" si="25"/>
        <v>43831</v>
      </c>
      <c r="F46" s="71">
        <f t="shared" ca="1" si="25"/>
        <v>44012</v>
      </c>
      <c r="G46" s="72">
        <f t="shared" ca="1" si="22"/>
        <v>0</v>
      </c>
      <c r="H46" s="24" t="str">
        <f t="shared" ca="1" si="26"/>
        <v>Max Mustermann</v>
      </c>
      <c r="I46" s="24" t="str">
        <f t="shared" ca="1" si="26"/>
        <v>Starke Kerne und Standorte</v>
      </c>
      <c r="J46" s="24" t="str">
        <f t="shared" ca="1" si="26"/>
        <v/>
      </c>
      <c r="K46" s="173">
        <f t="shared" ca="1" si="26"/>
        <v>0</v>
      </c>
      <c r="L46" s="173">
        <f t="shared" ca="1" si="26"/>
        <v>0</v>
      </c>
      <c r="M46" s="173">
        <f t="shared" ca="1" si="26"/>
        <v>0</v>
      </c>
      <c r="N46" s="173">
        <f t="shared" ca="1" si="17"/>
        <v>0</v>
      </c>
      <c r="O46" s="73">
        <f t="shared" ca="1" si="17"/>
        <v>0</v>
      </c>
      <c r="P46" s="173">
        <f t="shared" ca="1" si="27"/>
        <v>0</v>
      </c>
      <c r="Q46" s="173">
        <f t="shared" ca="1" si="27"/>
        <v>0</v>
      </c>
      <c r="R46" s="173">
        <f t="shared" ca="1" si="27"/>
        <v>0</v>
      </c>
      <c r="S46" s="282" t="str">
        <f t="shared" ca="1" si="19"/>
        <v/>
      </c>
      <c r="T46" s="273" t="str">
        <f t="shared" ca="1" si="28"/>
        <v>Dummy</v>
      </c>
      <c r="U46" s="173">
        <f t="shared" ca="1" si="28"/>
        <v>0</v>
      </c>
      <c r="V46" s="173">
        <f t="shared" ca="1" si="28"/>
        <v>0</v>
      </c>
      <c r="W46" s="73">
        <f t="shared" ca="1" si="23"/>
        <v>0</v>
      </c>
    </row>
    <row r="47" spans="2:23" ht="45" customHeight="1" x14ac:dyDescent="0.25">
      <c r="B47" s="1" t="str">
        <f ca="1">+Projekt24!D1</f>
        <v>Projekt24</v>
      </c>
      <c r="C47" s="24" t="str">
        <f t="shared" ca="1" si="25"/>
        <v>Projekt 24</v>
      </c>
      <c r="D47" s="24" t="str">
        <f t="shared" ca="1" si="25"/>
        <v>RM Liezen GmbH</v>
      </c>
      <c r="E47" s="71">
        <f t="shared" ca="1" si="25"/>
        <v>43831</v>
      </c>
      <c r="F47" s="71">
        <f t="shared" ca="1" si="25"/>
        <v>44012</v>
      </c>
      <c r="G47" s="72">
        <f t="shared" ca="1" si="22"/>
        <v>0</v>
      </c>
      <c r="H47" s="24" t="str">
        <f t="shared" ca="1" si="26"/>
        <v>Max Mustermann</v>
      </c>
      <c r="I47" s="24" t="str">
        <f t="shared" ca="1" si="26"/>
        <v>Starke Kerne und Standorte</v>
      </c>
      <c r="J47" s="24" t="str">
        <f t="shared" ca="1" si="26"/>
        <v/>
      </c>
      <c r="K47" s="173">
        <f t="shared" ca="1" si="26"/>
        <v>0</v>
      </c>
      <c r="L47" s="173">
        <f t="shared" ca="1" si="26"/>
        <v>0</v>
      </c>
      <c r="M47" s="173">
        <f t="shared" ca="1" si="26"/>
        <v>0</v>
      </c>
      <c r="N47" s="173">
        <f t="shared" ca="1" si="17"/>
        <v>0</v>
      </c>
      <c r="O47" s="73">
        <f t="shared" ca="1" si="17"/>
        <v>0</v>
      </c>
      <c r="P47" s="173">
        <f t="shared" ca="1" si="27"/>
        <v>0</v>
      </c>
      <c r="Q47" s="173">
        <f t="shared" ca="1" si="27"/>
        <v>0</v>
      </c>
      <c r="R47" s="173">
        <f t="shared" ca="1" si="27"/>
        <v>0</v>
      </c>
      <c r="S47" s="282" t="str">
        <f t="shared" ca="1" si="19"/>
        <v/>
      </c>
      <c r="T47" s="273" t="str">
        <f t="shared" ca="1" si="28"/>
        <v>Dummy</v>
      </c>
      <c r="U47" s="173">
        <f t="shared" ca="1" si="28"/>
        <v>0</v>
      </c>
      <c r="V47" s="173">
        <f t="shared" ca="1" si="28"/>
        <v>0</v>
      </c>
      <c r="W47" s="73">
        <f t="shared" ca="1" si="23"/>
        <v>0</v>
      </c>
    </row>
    <row r="48" spans="2:23" ht="45" customHeight="1" x14ac:dyDescent="0.25">
      <c r="B48" s="1" t="str">
        <f ca="1">+Projekt25!D1</f>
        <v>Projekt25</v>
      </c>
      <c r="C48" s="24" t="str">
        <f t="shared" ca="1" si="25"/>
        <v>Projekt 25</v>
      </c>
      <c r="D48" s="24" t="str">
        <f t="shared" ca="1" si="25"/>
        <v>Regionalverband</v>
      </c>
      <c r="E48" s="71">
        <f t="shared" ca="1" si="25"/>
        <v>43831</v>
      </c>
      <c r="F48" s="71">
        <f t="shared" ca="1" si="25"/>
        <v>44227</v>
      </c>
      <c r="G48" s="72">
        <f t="shared" ca="1" si="22"/>
        <v>0</v>
      </c>
      <c r="H48" s="24" t="str">
        <f t="shared" ca="1" si="26"/>
        <v>Max Mustermann</v>
      </c>
      <c r="I48" s="24" t="str">
        <f t="shared" ca="1" si="26"/>
        <v>Starke Kerne und Standorte</v>
      </c>
      <c r="J48" s="24" t="str">
        <f t="shared" ca="1" si="26"/>
        <v/>
      </c>
      <c r="K48" s="173">
        <f t="shared" ca="1" si="26"/>
        <v>0</v>
      </c>
      <c r="L48" s="173">
        <f t="shared" ca="1" si="26"/>
        <v>0</v>
      </c>
      <c r="M48" s="173">
        <f t="shared" ca="1" si="26"/>
        <v>0</v>
      </c>
      <c r="N48" s="173">
        <f t="shared" ca="1" si="17"/>
        <v>0</v>
      </c>
      <c r="O48" s="73">
        <f t="shared" ca="1" si="17"/>
        <v>0</v>
      </c>
      <c r="P48" s="173">
        <f t="shared" ca="1" si="27"/>
        <v>0</v>
      </c>
      <c r="Q48" s="173">
        <f t="shared" ca="1" si="27"/>
        <v>0</v>
      </c>
      <c r="R48" s="173">
        <f t="shared" ca="1" si="27"/>
        <v>0</v>
      </c>
      <c r="S48" s="282" t="str">
        <f t="shared" ca="1" si="19"/>
        <v/>
      </c>
      <c r="T48" s="273" t="str">
        <f t="shared" ca="1" si="28"/>
        <v>Dummy</v>
      </c>
      <c r="U48" s="173">
        <f t="shared" ca="1" si="28"/>
        <v>0</v>
      </c>
      <c r="V48" s="173">
        <f t="shared" ca="1" si="28"/>
        <v>0</v>
      </c>
      <c r="W48" s="73">
        <f t="shared" ca="1" si="23"/>
        <v>0</v>
      </c>
    </row>
    <row r="49" spans="2:23" ht="45" customHeight="1" x14ac:dyDescent="0.25">
      <c r="B49" s="1" t="str">
        <f ca="1">+Projekt26!D1</f>
        <v>Projekt26</v>
      </c>
      <c r="C49" s="24" t="str">
        <f t="shared" ca="1" si="25"/>
        <v>Projekt 26</v>
      </c>
      <c r="D49" s="24" t="str">
        <f t="shared" ca="1" si="25"/>
        <v>Regionalverband</v>
      </c>
      <c r="E49" s="71">
        <f t="shared" ca="1" si="25"/>
        <v>43831</v>
      </c>
      <c r="F49" s="71">
        <f t="shared" ca="1" si="25"/>
        <v>44227</v>
      </c>
      <c r="G49" s="72">
        <f t="shared" ca="1" si="22"/>
        <v>0</v>
      </c>
      <c r="H49" s="24" t="str">
        <f t="shared" ca="1" si="26"/>
        <v>Max Mustermann</v>
      </c>
      <c r="I49" s="24" t="str">
        <f t="shared" ca="1" si="26"/>
        <v>Starke Kerne und Standorte</v>
      </c>
      <c r="J49" s="24" t="str">
        <f t="shared" ca="1" si="26"/>
        <v/>
      </c>
      <c r="K49" s="173">
        <f t="shared" ca="1" si="26"/>
        <v>0</v>
      </c>
      <c r="L49" s="173">
        <f t="shared" ca="1" si="26"/>
        <v>0</v>
      </c>
      <c r="M49" s="173">
        <f t="shared" ca="1" si="26"/>
        <v>0</v>
      </c>
      <c r="N49" s="173">
        <f t="shared" ca="1" si="17"/>
        <v>0</v>
      </c>
      <c r="O49" s="73">
        <f t="shared" ca="1" si="17"/>
        <v>0</v>
      </c>
      <c r="P49" s="173">
        <f t="shared" ca="1" si="27"/>
        <v>0</v>
      </c>
      <c r="Q49" s="173">
        <f t="shared" ca="1" si="27"/>
        <v>0</v>
      </c>
      <c r="R49" s="173">
        <f t="shared" ca="1" si="27"/>
        <v>0</v>
      </c>
      <c r="S49" s="282" t="str">
        <f t="shared" ref="S49:S58" ca="1" si="29">IFERROR(R49/O49,"")</f>
        <v/>
      </c>
      <c r="T49" s="273" t="str">
        <f t="shared" ca="1" si="28"/>
        <v>Dummy</v>
      </c>
      <c r="U49" s="173">
        <f t="shared" ca="1" si="28"/>
        <v>0</v>
      </c>
      <c r="V49" s="173">
        <f t="shared" ca="1" si="28"/>
        <v>0</v>
      </c>
      <c r="W49" s="73">
        <f t="shared" ref="W49:W58" ca="1" si="30">+P49+Q49+R49+V49+U49</f>
        <v>0</v>
      </c>
    </row>
    <row r="50" spans="2:23" ht="45" customHeight="1" x14ac:dyDescent="0.25">
      <c r="B50" s="1" t="str">
        <f ca="1">+Projekt27!D1</f>
        <v>Projekt27</v>
      </c>
      <c r="C50" s="24" t="str">
        <f ca="1">IFERROR(IF(INDIRECT(+CONCATENATE("'",$B50,"'!",C$8))&lt;&gt;"",INDIRECT(+CONCATENATE("'",$B50,"'!",C$8)),""),"")</f>
        <v>Projekt 27</v>
      </c>
      <c r="D50" s="24" t="str">
        <f t="shared" ca="1" si="25"/>
        <v>Regionalverband</v>
      </c>
      <c r="E50" s="71">
        <f ca="1">IFERROR(IF(INDIRECT(+CONCATENATE("'",$B50,"'!",E$8))&lt;&gt;"",INDIRECT(+CONCATENATE("'",$B50,"'!",E$8)),""),"")</f>
        <v>43831</v>
      </c>
      <c r="F50" s="71">
        <f ca="1">IFERROR(IF(INDIRECT(+CONCATENATE("'",$B50,"'!",F$8))&lt;&gt;"",INDIRECT(+CONCATENATE("'",$B50,"'!",F$8)),""),"")</f>
        <v>44227</v>
      </c>
      <c r="G50" s="72">
        <f ca="1">IF(INDIRECT(+CONCATENATE("'",$B50,"'!",G$8))&lt;&gt;0,INDIRECT(+CONCATENATE("'",$B50,"'!",G$8)),INDIRECT(+CONCATENATE("'",$B50,"'!",G$9)))</f>
        <v>0</v>
      </c>
      <c r="H50" s="24" t="str">
        <f ca="1">IFERROR(IF(INDIRECT(+CONCATENATE("'",$B50,"'!",H$8))&lt;&gt;"",INDIRECT(+CONCATENATE("'",$B50,"'!",H$8)),""),"")</f>
        <v>Max Mustermann</v>
      </c>
      <c r="I50" s="24" t="str">
        <f ca="1">IFERROR(IF(INDIRECT(+CONCATENATE("'",$B50,"'!",I$8))&lt;&gt;"",INDIRECT(+CONCATENATE("'",$B50,"'!",I$8)),""),"")</f>
        <v>Starke Kerne und Standorte</v>
      </c>
      <c r="J50" s="24" t="str">
        <f t="shared" ca="1" si="26"/>
        <v/>
      </c>
      <c r="K50" s="173">
        <f t="shared" ca="1" si="26"/>
        <v>0</v>
      </c>
      <c r="L50" s="173">
        <f t="shared" ca="1" si="26"/>
        <v>0</v>
      </c>
      <c r="M50" s="173">
        <f t="shared" ca="1" si="26"/>
        <v>0</v>
      </c>
      <c r="N50" s="173">
        <f t="shared" ca="1" si="26"/>
        <v>0</v>
      </c>
      <c r="O50" s="73">
        <f t="shared" ca="1" si="26"/>
        <v>0</v>
      </c>
      <c r="P50" s="173">
        <f t="shared" ca="1" si="27"/>
        <v>0</v>
      </c>
      <c r="Q50" s="173">
        <f t="shared" ca="1" si="27"/>
        <v>0</v>
      </c>
      <c r="R50" s="173">
        <f t="shared" ca="1" si="27"/>
        <v>0</v>
      </c>
      <c r="S50" s="282" t="str">
        <f t="shared" ca="1" si="29"/>
        <v/>
      </c>
      <c r="T50" s="273" t="str">
        <f t="shared" ca="1" si="28"/>
        <v>Dummy</v>
      </c>
      <c r="U50" s="173">
        <f t="shared" ca="1" si="28"/>
        <v>0</v>
      </c>
      <c r="V50" s="173">
        <f t="shared" ca="1" si="28"/>
        <v>0</v>
      </c>
      <c r="W50" s="73">
        <f t="shared" ca="1" si="30"/>
        <v>0</v>
      </c>
    </row>
    <row r="51" spans="2:23" ht="45" customHeight="1" x14ac:dyDescent="0.25">
      <c r="B51" s="1" t="str">
        <f ca="1">+Projekt28!D1</f>
        <v>Projekt28</v>
      </c>
      <c r="C51" s="24" t="str">
        <f ca="1">IFERROR(IF(INDIRECT(+CONCATENATE("'",$B51,"'!",C$8))&lt;&gt;"",INDIRECT(+CONCATENATE("'",$B51,"'!",C$8)),""),"")</f>
        <v>Projekt 28</v>
      </c>
      <c r="D51" s="24" t="str">
        <f t="shared" ca="1" si="25"/>
        <v>Regionalverband</v>
      </c>
      <c r="E51" s="71">
        <f t="shared" ca="1" si="25"/>
        <v>43831</v>
      </c>
      <c r="F51" s="71">
        <f t="shared" ca="1" si="25"/>
        <v>44227</v>
      </c>
      <c r="G51" s="72">
        <f t="shared" ca="1" si="22"/>
        <v>0</v>
      </c>
      <c r="H51" s="24" t="str">
        <f t="shared" ca="1" si="26"/>
        <v>Max Mustermann</v>
      </c>
      <c r="I51" s="24" t="str">
        <f t="shared" ca="1" si="26"/>
        <v>Starke Kerne und Standorte</v>
      </c>
      <c r="J51" s="24" t="str">
        <f t="shared" ca="1" si="26"/>
        <v/>
      </c>
      <c r="K51" s="173">
        <f t="shared" ca="1" si="26"/>
        <v>0</v>
      </c>
      <c r="L51" s="173">
        <f t="shared" ca="1" si="26"/>
        <v>0</v>
      </c>
      <c r="M51" s="173">
        <f t="shared" ca="1" si="26"/>
        <v>0</v>
      </c>
      <c r="N51" s="173">
        <f t="shared" ca="1" si="26"/>
        <v>0</v>
      </c>
      <c r="O51" s="73">
        <f t="shared" ca="1" si="26"/>
        <v>0</v>
      </c>
      <c r="P51" s="173">
        <f t="shared" ca="1" si="27"/>
        <v>0</v>
      </c>
      <c r="Q51" s="173">
        <f t="shared" ca="1" si="27"/>
        <v>0</v>
      </c>
      <c r="R51" s="173">
        <f t="shared" ca="1" si="27"/>
        <v>0</v>
      </c>
      <c r="S51" s="282" t="str">
        <f t="shared" ca="1" si="29"/>
        <v/>
      </c>
      <c r="T51" s="273" t="str">
        <f t="shared" ca="1" si="28"/>
        <v>Dummy</v>
      </c>
      <c r="U51" s="173">
        <f t="shared" ca="1" si="28"/>
        <v>0</v>
      </c>
      <c r="V51" s="173">
        <f t="shared" ca="1" si="28"/>
        <v>0</v>
      </c>
      <c r="W51" s="73">
        <f t="shared" ca="1" si="30"/>
        <v>0</v>
      </c>
    </row>
    <row r="52" spans="2:23" ht="45" customHeight="1" x14ac:dyDescent="0.25">
      <c r="B52" s="1" t="str">
        <f ca="1">+Projekt29!D1</f>
        <v>Projekt29</v>
      </c>
      <c r="C52" s="24" t="str">
        <f ca="1">IFERROR(IF(INDIRECT(+CONCATENATE("'",$B52,"'!",C$8))&lt;&gt;"",INDIRECT(+CONCATENATE("'",$B52,"'!",C$8)),""),"")</f>
        <v>Projekt 29</v>
      </c>
      <c r="D52" s="24" t="str">
        <f t="shared" ca="1" si="25"/>
        <v>Regionalverband</v>
      </c>
      <c r="E52" s="71">
        <f t="shared" ca="1" si="25"/>
        <v>43831</v>
      </c>
      <c r="F52" s="71">
        <f t="shared" ca="1" si="25"/>
        <v>44227</v>
      </c>
      <c r="G52" s="72">
        <f t="shared" ca="1" si="22"/>
        <v>0</v>
      </c>
      <c r="H52" s="24" t="str">
        <f t="shared" ca="1" si="26"/>
        <v>Max Mustermann</v>
      </c>
      <c r="I52" s="24" t="str">
        <f t="shared" ca="1" si="26"/>
        <v>Starke Kerne und Standorte</v>
      </c>
      <c r="J52" s="24" t="str">
        <f t="shared" ca="1" si="26"/>
        <v/>
      </c>
      <c r="K52" s="173">
        <f t="shared" ca="1" si="26"/>
        <v>0</v>
      </c>
      <c r="L52" s="173">
        <f t="shared" ca="1" si="26"/>
        <v>0</v>
      </c>
      <c r="M52" s="173">
        <f t="shared" ca="1" si="26"/>
        <v>0</v>
      </c>
      <c r="N52" s="173">
        <f t="shared" ca="1" si="26"/>
        <v>0</v>
      </c>
      <c r="O52" s="73">
        <f t="shared" ca="1" si="26"/>
        <v>0</v>
      </c>
      <c r="P52" s="173">
        <f t="shared" ca="1" si="27"/>
        <v>0</v>
      </c>
      <c r="Q52" s="173">
        <f t="shared" ca="1" si="27"/>
        <v>0</v>
      </c>
      <c r="R52" s="173">
        <f t="shared" ca="1" si="27"/>
        <v>0</v>
      </c>
      <c r="S52" s="282" t="str">
        <f t="shared" ca="1" si="29"/>
        <v/>
      </c>
      <c r="T52" s="273" t="str">
        <f t="shared" ca="1" si="28"/>
        <v>Dummy</v>
      </c>
      <c r="U52" s="173">
        <f t="shared" ca="1" si="28"/>
        <v>0</v>
      </c>
      <c r="V52" s="173">
        <f t="shared" ca="1" si="28"/>
        <v>0</v>
      </c>
      <c r="W52" s="73">
        <f t="shared" ca="1" si="30"/>
        <v>0</v>
      </c>
    </row>
    <row r="53" spans="2:23" ht="45" customHeight="1" x14ac:dyDescent="0.25">
      <c r="B53" s="1" t="str">
        <f ca="1">+Projekt30!D1</f>
        <v>Projekt30</v>
      </c>
      <c r="C53" s="24" t="str">
        <f ca="1">IFERROR(IF(INDIRECT(+CONCATENATE("'",$B53,"'!",C$8))&lt;&gt;"",INDIRECT(+CONCATENATE("'",$B53,"'!",C$8)),""),"")</f>
        <v>Projekt 30</v>
      </c>
      <c r="D53" s="24" t="str">
        <f t="shared" ca="1" si="25"/>
        <v>Regionalverband</v>
      </c>
      <c r="E53" s="71">
        <f t="shared" ca="1" si="25"/>
        <v>43831</v>
      </c>
      <c r="F53" s="71">
        <f t="shared" ca="1" si="25"/>
        <v>44227</v>
      </c>
      <c r="G53" s="72">
        <f t="shared" ca="1" si="22"/>
        <v>0</v>
      </c>
      <c r="H53" s="24" t="str">
        <f t="shared" ca="1" si="26"/>
        <v>Max Mustermann</v>
      </c>
      <c r="I53" s="24" t="str">
        <f t="shared" ca="1" si="26"/>
        <v>Starke Kerne und Standorte</v>
      </c>
      <c r="J53" s="24" t="str">
        <f t="shared" ca="1" si="26"/>
        <v/>
      </c>
      <c r="K53" s="173">
        <f t="shared" ca="1" si="26"/>
        <v>0</v>
      </c>
      <c r="L53" s="173">
        <f t="shared" ca="1" si="26"/>
        <v>0</v>
      </c>
      <c r="M53" s="173">
        <f t="shared" ca="1" si="26"/>
        <v>0</v>
      </c>
      <c r="N53" s="173">
        <f t="shared" ca="1" si="26"/>
        <v>0</v>
      </c>
      <c r="O53" s="73">
        <f t="shared" ca="1" si="26"/>
        <v>0</v>
      </c>
      <c r="P53" s="173">
        <f t="shared" ca="1" si="27"/>
        <v>0</v>
      </c>
      <c r="Q53" s="173">
        <f t="shared" ca="1" si="27"/>
        <v>0</v>
      </c>
      <c r="R53" s="173">
        <f t="shared" ca="1" si="27"/>
        <v>0</v>
      </c>
      <c r="S53" s="282" t="str">
        <f t="shared" ca="1" si="29"/>
        <v/>
      </c>
      <c r="T53" s="273" t="str">
        <f t="shared" ca="1" si="28"/>
        <v>Dummy</v>
      </c>
      <c r="U53" s="173">
        <f t="shared" ca="1" si="28"/>
        <v>0</v>
      </c>
      <c r="V53" s="173">
        <f t="shared" ca="1" si="28"/>
        <v>0</v>
      </c>
      <c r="W53" s="73">
        <f t="shared" ca="1" si="30"/>
        <v>0</v>
      </c>
    </row>
    <row r="54" spans="2:23" ht="45" customHeight="1" x14ac:dyDescent="0.25">
      <c r="B54" s="1" t="str">
        <f ca="1">+Projekt31!D1</f>
        <v>Projekt31</v>
      </c>
      <c r="C54" s="24" t="str">
        <f t="shared" ca="1" si="25"/>
        <v>Projekt 31</v>
      </c>
      <c r="D54" s="24" t="str">
        <f t="shared" ca="1" si="25"/>
        <v>Regionalverband</v>
      </c>
      <c r="E54" s="71">
        <f t="shared" ca="1" si="25"/>
        <v>43831</v>
      </c>
      <c r="F54" s="71">
        <f t="shared" ca="1" si="25"/>
        <v>44227</v>
      </c>
      <c r="G54" s="72">
        <f t="shared" ca="1" si="22"/>
        <v>0</v>
      </c>
      <c r="H54" s="24" t="str">
        <f t="shared" ca="1" si="26"/>
        <v>Max Mustermann</v>
      </c>
      <c r="I54" s="24" t="str">
        <f t="shared" ca="1" si="26"/>
        <v>Starke Kerne und Standorte</v>
      </c>
      <c r="J54" s="24" t="str">
        <f t="shared" ca="1" si="26"/>
        <v/>
      </c>
      <c r="K54" s="173">
        <f t="shared" ca="1" si="26"/>
        <v>0</v>
      </c>
      <c r="L54" s="173">
        <f t="shared" ca="1" si="26"/>
        <v>0</v>
      </c>
      <c r="M54" s="173">
        <f t="shared" ca="1" si="26"/>
        <v>0</v>
      </c>
      <c r="N54" s="173">
        <f t="shared" ca="1" si="26"/>
        <v>0</v>
      </c>
      <c r="O54" s="73">
        <f t="shared" ca="1" si="26"/>
        <v>0</v>
      </c>
      <c r="P54" s="173">
        <f t="shared" ca="1" si="27"/>
        <v>0</v>
      </c>
      <c r="Q54" s="173">
        <f t="shared" ca="1" si="27"/>
        <v>0</v>
      </c>
      <c r="R54" s="173">
        <f t="shared" ca="1" si="27"/>
        <v>0</v>
      </c>
      <c r="S54" s="282" t="str">
        <f t="shared" ca="1" si="29"/>
        <v/>
      </c>
      <c r="T54" s="273" t="str">
        <f t="shared" ca="1" si="28"/>
        <v>Dummy</v>
      </c>
      <c r="U54" s="173">
        <f t="shared" ca="1" si="28"/>
        <v>0</v>
      </c>
      <c r="V54" s="173">
        <f t="shared" ca="1" si="28"/>
        <v>0</v>
      </c>
      <c r="W54" s="73">
        <f t="shared" ca="1" si="30"/>
        <v>0</v>
      </c>
    </row>
    <row r="55" spans="2:23" ht="45" customHeight="1" x14ac:dyDescent="0.25">
      <c r="B55" s="1" t="str">
        <f ca="1">+Projekt32!D1</f>
        <v>Projekt32</v>
      </c>
      <c r="C55" s="24" t="str">
        <f ca="1">IFERROR(IF(INDIRECT(+CONCATENATE("'",$B55,"'!",C$8))&lt;&gt;"",INDIRECT(+CONCATENATE("'",$B55,"'!",C$8)),""),"")</f>
        <v>Projekt 32</v>
      </c>
      <c r="D55" s="24" t="str">
        <f t="shared" ca="1" si="25"/>
        <v>Regionalverband</v>
      </c>
      <c r="E55" s="71">
        <f t="shared" ca="1" si="25"/>
        <v>43831</v>
      </c>
      <c r="F55" s="71">
        <f t="shared" ca="1" si="25"/>
        <v>44227</v>
      </c>
      <c r="G55" s="72">
        <f t="shared" ca="1" si="22"/>
        <v>0</v>
      </c>
      <c r="H55" s="24" t="str">
        <f t="shared" ca="1" si="26"/>
        <v>Max Mustermann</v>
      </c>
      <c r="I55" s="24" t="str">
        <f t="shared" ca="1" si="26"/>
        <v>Starke Kerne und Standorte</v>
      </c>
      <c r="J55" s="24" t="str">
        <f t="shared" ca="1" si="26"/>
        <v/>
      </c>
      <c r="K55" s="173">
        <f t="shared" ca="1" si="26"/>
        <v>0</v>
      </c>
      <c r="L55" s="173">
        <f t="shared" ca="1" si="26"/>
        <v>0</v>
      </c>
      <c r="M55" s="173">
        <f t="shared" ca="1" si="26"/>
        <v>0</v>
      </c>
      <c r="N55" s="173">
        <f t="shared" ca="1" si="26"/>
        <v>0</v>
      </c>
      <c r="O55" s="73">
        <f t="shared" ca="1" si="26"/>
        <v>0</v>
      </c>
      <c r="P55" s="173">
        <f t="shared" ca="1" si="27"/>
        <v>0</v>
      </c>
      <c r="Q55" s="173">
        <f t="shared" ca="1" si="27"/>
        <v>0</v>
      </c>
      <c r="R55" s="173">
        <f t="shared" ca="1" si="27"/>
        <v>0</v>
      </c>
      <c r="S55" s="282" t="str">
        <f t="shared" ca="1" si="29"/>
        <v/>
      </c>
      <c r="T55" s="273" t="str">
        <f t="shared" ca="1" si="28"/>
        <v>Dummy</v>
      </c>
      <c r="U55" s="173">
        <f t="shared" ca="1" si="28"/>
        <v>0</v>
      </c>
      <c r="V55" s="173">
        <f t="shared" ca="1" si="28"/>
        <v>0</v>
      </c>
      <c r="W55" s="73">
        <f t="shared" ca="1" si="30"/>
        <v>0</v>
      </c>
    </row>
    <row r="56" spans="2:23" ht="45" customHeight="1" x14ac:dyDescent="0.25">
      <c r="B56" s="1" t="str">
        <f ca="1">+Projekt33!D1</f>
        <v>Projekt33</v>
      </c>
      <c r="C56" s="24" t="str">
        <f t="shared" ref="C56:F58" ca="1" si="31">IFERROR(IF(INDIRECT(+CONCATENATE("'",$B56,"'!",C$8))&lt;&gt;"",INDIRECT(+CONCATENATE("'",$B56,"'!",C$8)),""),"")</f>
        <v>Projekt 33</v>
      </c>
      <c r="D56" s="24" t="str">
        <f t="shared" ca="1" si="31"/>
        <v>Regionalverband</v>
      </c>
      <c r="E56" s="71">
        <f t="shared" ca="1" si="31"/>
        <v>43831</v>
      </c>
      <c r="F56" s="71">
        <f t="shared" ca="1" si="31"/>
        <v>44227</v>
      </c>
      <c r="G56" s="72">
        <f t="shared" ca="1" si="22"/>
        <v>0</v>
      </c>
      <c r="H56" s="24" t="str">
        <f t="shared" ref="H56:R58" ca="1" si="32">IFERROR(IF(INDIRECT(+CONCATENATE("'",$B56,"'!",H$8))&lt;&gt;"",INDIRECT(+CONCATENATE("'",$B56,"'!",H$8)),""),"")</f>
        <v>Max Mustermann</v>
      </c>
      <c r="I56" s="24" t="str">
        <f t="shared" ca="1" si="32"/>
        <v>Starke Kerne und Standorte</v>
      </c>
      <c r="J56" s="24" t="str">
        <f t="shared" ca="1" si="32"/>
        <v/>
      </c>
      <c r="K56" s="173">
        <f t="shared" ca="1" si="32"/>
        <v>0</v>
      </c>
      <c r="L56" s="173">
        <f t="shared" ca="1" si="32"/>
        <v>0</v>
      </c>
      <c r="M56" s="173">
        <f t="shared" ca="1" si="32"/>
        <v>0</v>
      </c>
      <c r="N56" s="173">
        <f t="shared" ca="1" si="32"/>
        <v>0</v>
      </c>
      <c r="O56" s="73">
        <f t="shared" ca="1" si="32"/>
        <v>0</v>
      </c>
      <c r="P56" s="173">
        <f t="shared" ca="1" si="32"/>
        <v>0</v>
      </c>
      <c r="Q56" s="173">
        <f t="shared" ca="1" si="32"/>
        <v>0</v>
      </c>
      <c r="R56" s="173">
        <f t="shared" ca="1" si="32"/>
        <v>0</v>
      </c>
      <c r="S56" s="282" t="str">
        <f t="shared" ca="1" si="29"/>
        <v/>
      </c>
      <c r="T56" s="273" t="str">
        <f t="shared" ref="T56:V58" ca="1" si="33">IFERROR(IF(INDIRECT(+CONCATENATE("'",$B56,"'!",T$8))&lt;&gt;"",INDIRECT(+CONCATENATE("'",$B56,"'!",T$8)),""),"")</f>
        <v>Dummy</v>
      </c>
      <c r="U56" s="173">
        <f t="shared" ca="1" si="33"/>
        <v>0</v>
      </c>
      <c r="V56" s="173">
        <f t="shared" ca="1" si="33"/>
        <v>0</v>
      </c>
      <c r="W56" s="73">
        <f t="shared" ca="1" si="30"/>
        <v>0</v>
      </c>
    </row>
    <row r="57" spans="2:23" ht="45" customHeight="1" x14ac:dyDescent="0.25">
      <c r="B57" s="1" t="str">
        <f ca="1">+Projekt34!D1</f>
        <v>Projekt34</v>
      </c>
      <c r="C57" s="24" t="str">
        <f t="shared" ca="1" si="31"/>
        <v>Projekt 34</v>
      </c>
      <c r="D57" s="24" t="str">
        <f t="shared" ca="1" si="31"/>
        <v>Regionalverband</v>
      </c>
      <c r="E57" s="71">
        <f t="shared" ca="1" si="31"/>
        <v>43831</v>
      </c>
      <c r="F57" s="71">
        <f t="shared" ca="1" si="31"/>
        <v>44227</v>
      </c>
      <c r="G57" s="72">
        <f t="shared" ca="1" si="22"/>
        <v>0</v>
      </c>
      <c r="H57" s="24" t="str">
        <f t="shared" ca="1" si="32"/>
        <v>Max Mustermann</v>
      </c>
      <c r="I57" s="24" t="str">
        <f t="shared" ca="1" si="32"/>
        <v>Starke Kerne und Standorte</v>
      </c>
      <c r="J57" s="24" t="str">
        <f t="shared" ca="1" si="32"/>
        <v/>
      </c>
      <c r="K57" s="173">
        <f t="shared" ca="1" si="32"/>
        <v>0</v>
      </c>
      <c r="L57" s="173">
        <f t="shared" ca="1" si="32"/>
        <v>0</v>
      </c>
      <c r="M57" s="173">
        <f t="shared" ca="1" si="32"/>
        <v>0</v>
      </c>
      <c r="N57" s="173">
        <f t="shared" ca="1" si="32"/>
        <v>0</v>
      </c>
      <c r="O57" s="73">
        <f t="shared" ca="1" si="32"/>
        <v>0</v>
      </c>
      <c r="P57" s="173">
        <f t="shared" ca="1" si="32"/>
        <v>0</v>
      </c>
      <c r="Q57" s="173">
        <f t="shared" ca="1" si="32"/>
        <v>0</v>
      </c>
      <c r="R57" s="173">
        <f t="shared" ca="1" si="32"/>
        <v>0</v>
      </c>
      <c r="S57" s="282" t="str">
        <f t="shared" ca="1" si="29"/>
        <v/>
      </c>
      <c r="T57" s="273" t="str">
        <f t="shared" ca="1" si="33"/>
        <v>Dummy</v>
      </c>
      <c r="U57" s="173">
        <f t="shared" ca="1" si="33"/>
        <v>0</v>
      </c>
      <c r="V57" s="173">
        <f t="shared" ca="1" si="33"/>
        <v>0</v>
      </c>
      <c r="W57" s="73">
        <f t="shared" ca="1" si="30"/>
        <v>0</v>
      </c>
    </row>
    <row r="58" spans="2:23" ht="45" customHeight="1" thickBot="1" x14ac:dyDescent="0.3">
      <c r="B58" s="262" t="str">
        <f ca="1">+Projekt35!D1</f>
        <v>Projekt35</v>
      </c>
      <c r="C58" s="263" t="str">
        <f t="shared" ca="1" si="31"/>
        <v>Projekt 35</v>
      </c>
      <c r="D58" s="263" t="str">
        <f t="shared" ca="1" si="31"/>
        <v>Regionalverband</v>
      </c>
      <c r="E58" s="264">
        <f t="shared" ca="1" si="31"/>
        <v>43831</v>
      </c>
      <c r="F58" s="264">
        <f t="shared" ca="1" si="31"/>
        <v>44985</v>
      </c>
      <c r="G58" s="265">
        <f t="shared" ca="1" si="22"/>
        <v>0</v>
      </c>
      <c r="H58" s="263" t="str">
        <f t="shared" ca="1" si="32"/>
        <v>Max Mustermann</v>
      </c>
      <c r="I58" s="263" t="str">
        <f t="shared" ca="1" si="32"/>
        <v>Starke Kerne und Standorte</v>
      </c>
      <c r="J58" s="263" t="str">
        <f t="shared" ca="1" si="32"/>
        <v/>
      </c>
      <c r="K58" s="266">
        <f t="shared" ca="1" si="32"/>
        <v>0</v>
      </c>
      <c r="L58" s="266">
        <f t="shared" ca="1" si="32"/>
        <v>0</v>
      </c>
      <c r="M58" s="266">
        <f t="shared" ca="1" si="32"/>
        <v>0</v>
      </c>
      <c r="N58" s="266">
        <f t="shared" ca="1" si="32"/>
        <v>0</v>
      </c>
      <c r="O58" s="267">
        <f t="shared" ca="1" si="32"/>
        <v>0</v>
      </c>
      <c r="P58" s="266">
        <f t="shared" ca="1" si="32"/>
        <v>0</v>
      </c>
      <c r="Q58" s="266">
        <f t="shared" ca="1" si="32"/>
        <v>0</v>
      </c>
      <c r="R58" s="266">
        <f t="shared" ca="1" si="32"/>
        <v>0</v>
      </c>
      <c r="S58" s="283" t="str">
        <f t="shared" ca="1" si="29"/>
        <v/>
      </c>
      <c r="T58" s="274" t="str">
        <f t="shared" ca="1" si="33"/>
        <v>Dummy</v>
      </c>
      <c r="U58" s="266">
        <f t="shared" ca="1" si="33"/>
        <v>0</v>
      </c>
      <c r="V58" s="266">
        <f t="shared" ca="1" si="33"/>
        <v>0</v>
      </c>
      <c r="W58" s="267">
        <f t="shared" ca="1" si="30"/>
        <v>0</v>
      </c>
    </row>
    <row r="59" spans="2:23" ht="15" x14ac:dyDescent="0.25">
      <c r="D59" s="24"/>
      <c r="E59" s="71"/>
      <c r="F59" s="71"/>
      <c r="G59" s="72"/>
      <c r="K59" s="173"/>
      <c r="L59" s="173"/>
      <c r="M59" s="173"/>
      <c r="N59" s="173"/>
      <c r="P59" s="173"/>
      <c r="Q59" s="173"/>
      <c r="R59" s="173"/>
      <c r="S59" s="79"/>
      <c r="T59" s="74"/>
      <c r="U59" s="173"/>
      <c r="V59" s="173"/>
    </row>
    <row r="60" spans="2:23" ht="45" customHeight="1" x14ac:dyDescent="0.25">
      <c r="B60" s="1" t="str">
        <f ca="1">+Projekt36!D1</f>
        <v>Projekt36</v>
      </c>
      <c r="C60" s="24" t="str">
        <f ca="1">IFERROR(IF(INDIRECT(+CONCATENATE("'",$B60,"'!",C$10))&lt;&gt;"",INDIRECT(+CONCATENATE("'",$B60,"'!",C$10)),""),"")</f>
        <v>Projekt 36</v>
      </c>
      <c r="D60" s="24" t="str">
        <f t="shared" ref="D60:F74" ca="1" si="34">IFERROR(IF(INDIRECT(+CONCATENATE("'",$B60,"'!",D$10))&lt;&gt;"",INDIRECT(+CONCATENATE("'",$B60,"'!",D$10)),""),"")</f>
        <v>RM Liezen GmbH</v>
      </c>
      <c r="E60" s="71">
        <f t="shared" ca="1" si="34"/>
        <v>44197</v>
      </c>
      <c r="F60" s="71">
        <f t="shared" ca="1" si="34"/>
        <v>45382</v>
      </c>
      <c r="G60" s="72">
        <f ca="1">IF(INDIRECT(+CONCATENATE("'",$B60,"'!",G$10))&lt;&gt;0,INDIRECT(+CONCATENATE("'",$B60,"'!",G$10)),INDIRECT(+CONCATENATE("'",$B60,"'!",G$11)))</f>
        <v>0</v>
      </c>
      <c r="H60" s="24" t="str">
        <f t="shared" ref="H60:O74" ca="1" si="35">IFERROR(IF(INDIRECT(+CONCATENATE("'",$B60,"'!",H$10))&lt;&gt;"",INDIRECT(+CONCATENATE("'",$B60,"'!",H$10)),""),"")</f>
        <v>Max Mustermann</v>
      </c>
      <c r="I60" s="24" t="str">
        <f t="shared" ca="1" si="35"/>
        <v>Starke Kerne und Standorte</v>
      </c>
      <c r="J60" s="24" t="str">
        <f ca="1">IFERROR(IF(INDIRECT(+CONCATENATE("'",$B60,"'!",J$10))&lt;&gt;"",INDIRECT(+CONCATENATE("'",$B60,"'!",J$10)),""),"")</f>
        <v/>
      </c>
      <c r="K60" s="173">
        <f t="shared" ca="1" si="35"/>
        <v>0</v>
      </c>
      <c r="L60" s="173">
        <f t="shared" ca="1" si="35"/>
        <v>0</v>
      </c>
      <c r="M60" s="173">
        <f t="shared" ca="1" si="35"/>
        <v>0</v>
      </c>
      <c r="N60" s="173">
        <f t="shared" ca="1" si="35"/>
        <v>0</v>
      </c>
      <c r="O60" s="73">
        <f t="shared" ca="1" si="35"/>
        <v>0</v>
      </c>
      <c r="P60" s="173">
        <f ca="1">IFERROR(IF(INDIRECT(+CONCATENATE("'",$B60,"'!",P$10))&lt;&gt;"",INDIRECT(+CONCATENATE("'",$B60,"'!",P$10)),""),"")</f>
        <v>0</v>
      </c>
      <c r="Q60" s="173">
        <f t="shared" ref="P60:R74" ca="1" si="36">IFERROR(IF(INDIRECT(+CONCATENATE("'",$B60,"'!",Q$10))&lt;&gt;"",INDIRECT(+CONCATENATE("'",$B60,"'!",Q$10)),""),"")</f>
        <v>0</v>
      </c>
      <c r="R60" s="173">
        <f t="shared" ca="1" si="36"/>
        <v>0</v>
      </c>
      <c r="S60" s="282" t="str">
        <f t="shared" ref="S60:S74" ca="1" si="37">IFERROR(R60/O60,"")</f>
        <v/>
      </c>
      <c r="T60" s="273" t="str">
        <f t="shared" ref="T60:V74" ca="1" si="38">IFERROR(IF(INDIRECT(+CONCATENATE("'",$B60,"'!",T$10))&lt;&gt;"",INDIRECT(+CONCATENATE("'",$B60,"'!",T$10)),""),"")</f>
        <v>IWB</v>
      </c>
      <c r="U60" s="173">
        <f t="shared" ca="1" si="38"/>
        <v>0</v>
      </c>
      <c r="V60" s="173">
        <f t="shared" ca="1" si="38"/>
        <v>0</v>
      </c>
      <c r="W60" s="73">
        <f t="shared" ca="1" si="21"/>
        <v>0</v>
      </c>
    </row>
    <row r="61" spans="2:23" ht="45" customHeight="1" x14ac:dyDescent="0.25">
      <c r="B61" s="1" t="str">
        <f ca="1">+Projekt37!D1</f>
        <v>Projekt37</v>
      </c>
      <c r="C61" s="24" t="str">
        <f t="shared" ref="C61:C74" ca="1" si="39">IFERROR(IF(INDIRECT(+CONCATENATE("'",$B61,"'!",C$10))&lt;&gt;"",INDIRECT(+CONCATENATE("'",$B61,"'!",C$10)),""),"")</f>
        <v>Projekt 37</v>
      </c>
      <c r="D61" s="24" t="str">
        <f t="shared" ca="1" si="34"/>
        <v>RM SW GmbH</v>
      </c>
      <c r="E61" s="71">
        <f t="shared" ca="1" si="34"/>
        <v>44197</v>
      </c>
      <c r="F61" s="71">
        <f t="shared" ca="1" si="34"/>
        <v>44227</v>
      </c>
      <c r="G61" s="72">
        <f t="shared" ref="G61:G74" ca="1" si="40">IF(INDIRECT(+CONCATENATE("'",$B61,"'!",G$10))&lt;&gt;0,INDIRECT(+CONCATENATE("'",$B61,"'!",G$10)),INDIRECT(+CONCATENATE("'",$B61,"'!",G$11)))</f>
        <v>0</v>
      </c>
      <c r="H61" s="24" t="str">
        <f t="shared" ca="1" si="35"/>
        <v>Max Mustermann</v>
      </c>
      <c r="I61" s="24" t="str">
        <f t="shared" ca="1" si="35"/>
        <v>Starke Kerne und Standorte</v>
      </c>
      <c r="J61" s="24" t="str">
        <f t="shared" ca="1" si="35"/>
        <v/>
      </c>
      <c r="K61" s="173">
        <f t="shared" ca="1" si="35"/>
        <v>0</v>
      </c>
      <c r="L61" s="173">
        <f t="shared" ca="1" si="35"/>
        <v>0</v>
      </c>
      <c r="M61" s="173">
        <f t="shared" ca="1" si="35"/>
        <v>0</v>
      </c>
      <c r="N61" s="173">
        <f t="shared" ca="1" si="35"/>
        <v>0</v>
      </c>
      <c r="O61" s="73">
        <f t="shared" ca="1" si="35"/>
        <v>0</v>
      </c>
      <c r="P61" s="173">
        <f ca="1">IFERROR(IF(INDIRECT(+CONCATENATE("'",$B61,"'!",P$10))&lt;&gt;"",INDIRECT(+CONCATENATE("'",$B61,"'!",P$10)),""),"")</f>
        <v>0</v>
      </c>
      <c r="Q61" s="173">
        <f t="shared" ca="1" si="36"/>
        <v>0</v>
      </c>
      <c r="R61" s="173">
        <f t="shared" ca="1" si="36"/>
        <v>0</v>
      </c>
      <c r="S61" s="282" t="str">
        <f t="shared" ca="1" si="37"/>
        <v/>
      </c>
      <c r="T61" s="273" t="str">
        <f t="shared" ca="1" si="38"/>
        <v>Starke Kerne und Standorte</v>
      </c>
      <c r="U61" s="173">
        <f t="shared" ca="1" si="38"/>
        <v>0</v>
      </c>
      <c r="V61" s="173">
        <f t="shared" ca="1" si="38"/>
        <v>0</v>
      </c>
      <c r="W61" s="73">
        <f t="shared" ref="W61:W74" ca="1" si="41">+P61+Q61+R61+V61+U61</f>
        <v>0</v>
      </c>
    </row>
    <row r="62" spans="2:23" ht="45" customHeight="1" x14ac:dyDescent="0.25">
      <c r="B62" s="1" t="str">
        <f ca="1">+Projekt38!D1</f>
        <v>Projekt38</v>
      </c>
      <c r="C62" s="24" t="str">
        <f t="shared" ca="1" si="39"/>
        <v>Projekt 38</v>
      </c>
      <c r="D62" s="24" t="str">
        <f t="shared" ca="1" si="34"/>
        <v>RM SW GmbH</v>
      </c>
      <c r="E62" s="71">
        <f t="shared" ca="1" si="34"/>
        <v>44197</v>
      </c>
      <c r="F62" s="71">
        <f t="shared" ca="1" si="34"/>
        <v>44255</v>
      </c>
      <c r="G62" s="72">
        <f t="shared" ca="1" si="40"/>
        <v>0</v>
      </c>
      <c r="H62" s="24" t="str">
        <f t="shared" ca="1" si="35"/>
        <v>Max Mustermann</v>
      </c>
      <c r="I62" s="24" t="str">
        <f t="shared" ca="1" si="35"/>
        <v>Starke Kerne und Standorte</v>
      </c>
      <c r="J62" s="24" t="str">
        <f t="shared" ca="1" si="35"/>
        <v/>
      </c>
      <c r="K62" s="173">
        <f t="shared" ca="1" si="35"/>
        <v>0</v>
      </c>
      <c r="L62" s="173">
        <f t="shared" ca="1" si="35"/>
        <v>0</v>
      </c>
      <c r="M62" s="173">
        <f t="shared" ca="1" si="35"/>
        <v>0</v>
      </c>
      <c r="N62" s="173">
        <f t="shared" ca="1" si="35"/>
        <v>0</v>
      </c>
      <c r="O62" s="73">
        <f t="shared" ca="1" si="35"/>
        <v>0</v>
      </c>
      <c r="P62" s="173">
        <f t="shared" ca="1" si="36"/>
        <v>0</v>
      </c>
      <c r="Q62" s="173">
        <f t="shared" ca="1" si="36"/>
        <v>0</v>
      </c>
      <c r="R62" s="173">
        <f t="shared" ca="1" si="36"/>
        <v>0</v>
      </c>
      <c r="S62" s="282" t="str">
        <f t="shared" ca="1" si="37"/>
        <v/>
      </c>
      <c r="T62" s="273" t="str">
        <f t="shared" ca="1" si="38"/>
        <v>Starke Kerne und Standorte</v>
      </c>
      <c r="U62" s="173">
        <f t="shared" ca="1" si="38"/>
        <v>0</v>
      </c>
      <c r="V62" s="173">
        <f t="shared" ca="1" si="38"/>
        <v>0</v>
      </c>
      <c r="W62" s="73">
        <f t="shared" ca="1" si="41"/>
        <v>0</v>
      </c>
    </row>
    <row r="63" spans="2:23" ht="45" customHeight="1" x14ac:dyDescent="0.25">
      <c r="B63" s="1" t="str">
        <f ca="1">+Projekt39!D1</f>
        <v>Projekt39</v>
      </c>
      <c r="C63" s="24" t="str">
        <f t="shared" ca="1" si="39"/>
        <v>Projekt 39</v>
      </c>
      <c r="D63" s="24" t="str">
        <f t="shared" ca="1" si="34"/>
        <v>RM SW GmbH</v>
      </c>
      <c r="E63" s="71">
        <f t="shared" ca="1" si="34"/>
        <v>44197</v>
      </c>
      <c r="F63" s="71">
        <f t="shared" ca="1" si="34"/>
        <v>44255</v>
      </c>
      <c r="G63" s="72">
        <f t="shared" ca="1" si="40"/>
        <v>0</v>
      </c>
      <c r="H63" s="24" t="str">
        <f t="shared" ca="1" si="35"/>
        <v>Max Mustermann</v>
      </c>
      <c r="I63" s="24" t="str">
        <f t="shared" ca="1" si="35"/>
        <v>Starke Kerne und Standorte</v>
      </c>
      <c r="J63" s="24" t="str">
        <f t="shared" ca="1" si="35"/>
        <v/>
      </c>
      <c r="K63" s="173">
        <f t="shared" ca="1" si="35"/>
        <v>0</v>
      </c>
      <c r="L63" s="173">
        <f t="shared" ca="1" si="35"/>
        <v>0</v>
      </c>
      <c r="M63" s="173">
        <f t="shared" ca="1" si="35"/>
        <v>0</v>
      </c>
      <c r="N63" s="173">
        <f t="shared" ca="1" si="35"/>
        <v>0</v>
      </c>
      <c r="O63" s="73">
        <f t="shared" ca="1" si="35"/>
        <v>0</v>
      </c>
      <c r="P63" s="173">
        <f t="shared" ca="1" si="36"/>
        <v>0</v>
      </c>
      <c r="Q63" s="173">
        <f t="shared" ca="1" si="36"/>
        <v>0</v>
      </c>
      <c r="R63" s="173">
        <f t="shared" ca="1" si="36"/>
        <v>0</v>
      </c>
      <c r="S63" s="282" t="str">
        <f t="shared" ca="1" si="37"/>
        <v/>
      </c>
      <c r="T63" s="273" t="str">
        <f t="shared" ca="1" si="38"/>
        <v>Starke Kerne und Standorte</v>
      </c>
      <c r="U63" s="173">
        <f t="shared" ca="1" si="38"/>
        <v>0</v>
      </c>
      <c r="V63" s="173">
        <f t="shared" ca="1" si="38"/>
        <v>0</v>
      </c>
      <c r="W63" s="73">
        <f t="shared" ca="1" si="41"/>
        <v>0</v>
      </c>
    </row>
    <row r="64" spans="2:23" ht="45" customHeight="1" x14ac:dyDescent="0.25">
      <c r="B64" s="1" t="str">
        <f ca="1">+Projekt40!D1</f>
        <v>Projekt40</v>
      </c>
      <c r="C64" s="24" t="str">
        <f t="shared" ca="1" si="39"/>
        <v>Projekt 40</v>
      </c>
      <c r="D64" s="24" t="str">
        <f t="shared" ca="1" si="34"/>
        <v>RM SW GmbH</v>
      </c>
      <c r="E64" s="71">
        <f t="shared" ca="1" si="34"/>
        <v>44197</v>
      </c>
      <c r="F64" s="71">
        <f t="shared" ca="1" si="34"/>
        <v>44104</v>
      </c>
      <c r="G64" s="72">
        <f t="shared" ca="1" si="40"/>
        <v>0</v>
      </c>
      <c r="H64" s="24" t="str">
        <f t="shared" ca="1" si="35"/>
        <v>Max Mustermann</v>
      </c>
      <c r="I64" s="24" t="str">
        <f t="shared" ca="1" si="35"/>
        <v>Starke Kerne und Standorte</v>
      </c>
      <c r="J64" s="24" t="str">
        <f t="shared" ca="1" si="35"/>
        <v/>
      </c>
      <c r="K64" s="173">
        <f t="shared" ca="1" si="35"/>
        <v>0</v>
      </c>
      <c r="L64" s="173">
        <f t="shared" ca="1" si="35"/>
        <v>0</v>
      </c>
      <c r="M64" s="173">
        <f t="shared" ca="1" si="35"/>
        <v>0</v>
      </c>
      <c r="N64" s="173">
        <f t="shared" ca="1" si="35"/>
        <v>0</v>
      </c>
      <c r="O64" s="73">
        <f t="shared" ca="1" si="35"/>
        <v>0</v>
      </c>
      <c r="P64" s="173">
        <f t="shared" ca="1" si="36"/>
        <v>0</v>
      </c>
      <c r="Q64" s="173">
        <f t="shared" ca="1" si="36"/>
        <v>0</v>
      </c>
      <c r="R64" s="173">
        <f t="shared" ca="1" si="36"/>
        <v>0</v>
      </c>
      <c r="S64" s="282" t="str">
        <f t="shared" ca="1" si="37"/>
        <v/>
      </c>
      <c r="T64" s="273" t="str">
        <f t="shared" ca="1" si="38"/>
        <v>Starke Kerne und Standorte</v>
      </c>
      <c r="U64" s="173">
        <f t="shared" ca="1" si="38"/>
        <v>0</v>
      </c>
      <c r="V64" s="173">
        <f t="shared" ca="1" si="38"/>
        <v>0</v>
      </c>
      <c r="W64" s="73">
        <f t="shared" ca="1" si="41"/>
        <v>0</v>
      </c>
    </row>
    <row r="65" spans="2:23" ht="45" customHeight="1" x14ac:dyDescent="0.25">
      <c r="B65" s="1" t="str">
        <f ca="1">+Projekt41!D1</f>
        <v>Projekt41</v>
      </c>
      <c r="C65" s="24" t="str">
        <f t="shared" ca="1" si="39"/>
        <v>Projekt 41</v>
      </c>
      <c r="D65" s="24" t="str">
        <f t="shared" ca="1" si="34"/>
        <v>RM SW GmbH</v>
      </c>
      <c r="E65" s="71">
        <f t="shared" ca="1" si="34"/>
        <v>44197</v>
      </c>
      <c r="F65" s="71">
        <f t="shared" ca="1" si="34"/>
        <v>44255</v>
      </c>
      <c r="G65" s="72">
        <f t="shared" ca="1" si="40"/>
        <v>0</v>
      </c>
      <c r="H65" s="24" t="str">
        <f t="shared" ca="1" si="35"/>
        <v>Max Mustermann</v>
      </c>
      <c r="I65" s="24" t="str">
        <f t="shared" ca="1" si="35"/>
        <v>Starke Kerne und Standorte</v>
      </c>
      <c r="J65" s="24" t="str">
        <f t="shared" ca="1" si="35"/>
        <v/>
      </c>
      <c r="K65" s="173">
        <f t="shared" ca="1" si="35"/>
        <v>0</v>
      </c>
      <c r="L65" s="173">
        <f t="shared" ca="1" si="35"/>
        <v>0</v>
      </c>
      <c r="M65" s="173">
        <f t="shared" ca="1" si="35"/>
        <v>0</v>
      </c>
      <c r="N65" s="173">
        <f t="shared" ca="1" si="35"/>
        <v>0</v>
      </c>
      <c r="O65" s="73">
        <f t="shared" ca="1" si="35"/>
        <v>0</v>
      </c>
      <c r="P65" s="173">
        <f t="shared" ca="1" si="36"/>
        <v>0</v>
      </c>
      <c r="Q65" s="173">
        <f t="shared" ca="1" si="36"/>
        <v>0</v>
      </c>
      <c r="R65" s="173">
        <f t="shared" ca="1" si="36"/>
        <v>0</v>
      </c>
      <c r="S65" s="282" t="str">
        <f t="shared" ca="1" si="37"/>
        <v/>
      </c>
      <c r="T65" s="273" t="str">
        <f t="shared" ca="1" si="38"/>
        <v>Starke Kerne und Standorte</v>
      </c>
      <c r="U65" s="173">
        <f t="shared" ca="1" si="38"/>
        <v>0</v>
      </c>
      <c r="V65" s="173">
        <f t="shared" ca="1" si="38"/>
        <v>0</v>
      </c>
      <c r="W65" s="73">
        <f t="shared" ca="1" si="41"/>
        <v>0</v>
      </c>
    </row>
    <row r="66" spans="2:23" ht="45" customHeight="1" x14ac:dyDescent="0.25">
      <c r="B66" s="1" t="str">
        <f ca="1">+Projekt42!D1</f>
        <v>Projekt42</v>
      </c>
      <c r="C66" s="24" t="str">
        <f t="shared" ca="1" si="39"/>
        <v>Projekt 42</v>
      </c>
      <c r="D66" s="24" t="str">
        <f t="shared" ca="1" si="34"/>
        <v>Regionalverband</v>
      </c>
      <c r="E66" s="71">
        <f t="shared" ca="1" si="34"/>
        <v>44197</v>
      </c>
      <c r="F66" s="71">
        <f t="shared" ca="1" si="34"/>
        <v>44255</v>
      </c>
      <c r="G66" s="72">
        <f t="shared" ca="1" si="40"/>
        <v>0</v>
      </c>
      <c r="H66" s="24" t="str">
        <f t="shared" ca="1" si="35"/>
        <v>Max Mustermann</v>
      </c>
      <c r="I66" s="24" t="str">
        <f t="shared" ca="1" si="35"/>
        <v>Starke Kerne und Standorte</v>
      </c>
      <c r="J66" s="24" t="str">
        <f t="shared" ca="1" si="35"/>
        <v/>
      </c>
      <c r="K66" s="173">
        <f t="shared" ca="1" si="35"/>
        <v>0</v>
      </c>
      <c r="L66" s="173">
        <f t="shared" ca="1" si="35"/>
        <v>0</v>
      </c>
      <c r="M66" s="173">
        <f t="shared" ca="1" si="35"/>
        <v>0</v>
      </c>
      <c r="N66" s="173">
        <f t="shared" ca="1" si="35"/>
        <v>0</v>
      </c>
      <c r="O66" s="73">
        <f t="shared" ca="1" si="35"/>
        <v>0</v>
      </c>
      <c r="P66" s="173">
        <f t="shared" ca="1" si="36"/>
        <v>0</v>
      </c>
      <c r="Q66" s="173">
        <f t="shared" ca="1" si="36"/>
        <v>0</v>
      </c>
      <c r="R66" s="173">
        <f t="shared" ca="1" si="36"/>
        <v>0</v>
      </c>
      <c r="S66" s="282" t="str">
        <f t="shared" ca="1" si="37"/>
        <v/>
      </c>
      <c r="T66" s="273" t="str">
        <f t="shared" ca="1" si="38"/>
        <v>Starke Kerne und Standorte</v>
      </c>
      <c r="U66" s="173">
        <f t="shared" ca="1" si="38"/>
        <v>0</v>
      </c>
      <c r="V66" s="173">
        <f t="shared" ca="1" si="38"/>
        <v>0</v>
      </c>
      <c r="W66" s="73">
        <f t="shared" ca="1" si="41"/>
        <v>0</v>
      </c>
    </row>
    <row r="67" spans="2:23" ht="45" customHeight="1" x14ac:dyDescent="0.25">
      <c r="B67" s="1" t="str">
        <f ca="1">+Projekt43!D1</f>
        <v>Projekt43</v>
      </c>
      <c r="C67" s="24" t="str">
        <f t="shared" ca="1" si="39"/>
        <v>Projekt 43</v>
      </c>
      <c r="D67" s="24" t="str">
        <f t="shared" ca="1" si="34"/>
        <v>RM Liezen GmbH</v>
      </c>
      <c r="E67" s="71">
        <f t="shared" ca="1" si="34"/>
        <v>44197</v>
      </c>
      <c r="F67" s="71">
        <f t="shared" ca="1" si="34"/>
        <v>44227</v>
      </c>
      <c r="G67" s="72">
        <f t="shared" ca="1" si="40"/>
        <v>0</v>
      </c>
      <c r="H67" s="24" t="str">
        <f t="shared" ca="1" si="35"/>
        <v>Max Mustermann</v>
      </c>
      <c r="I67" s="24" t="str">
        <f t="shared" ca="1" si="35"/>
        <v>Starke Kerne und Standorte</v>
      </c>
      <c r="J67" s="24" t="str">
        <f t="shared" ca="1" si="35"/>
        <v/>
      </c>
      <c r="K67" s="173">
        <f t="shared" ca="1" si="35"/>
        <v>0</v>
      </c>
      <c r="L67" s="173">
        <f t="shared" ca="1" si="35"/>
        <v>0</v>
      </c>
      <c r="M67" s="173">
        <f t="shared" ca="1" si="35"/>
        <v>0</v>
      </c>
      <c r="N67" s="173">
        <f t="shared" ca="1" si="35"/>
        <v>0</v>
      </c>
      <c r="O67" s="73">
        <f t="shared" ca="1" si="35"/>
        <v>0</v>
      </c>
      <c r="P67" s="173">
        <f t="shared" ca="1" si="36"/>
        <v>0</v>
      </c>
      <c r="Q67" s="173">
        <f t="shared" ca="1" si="36"/>
        <v>0</v>
      </c>
      <c r="R67" s="173">
        <f t="shared" ca="1" si="36"/>
        <v>0</v>
      </c>
      <c r="S67" s="282" t="str">
        <f t="shared" ca="1" si="37"/>
        <v/>
      </c>
      <c r="T67" s="273" t="str">
        <f t="shared" ca="1" si="38"/>
        <v>Starke Kerne und Standorte</v>
      </c>
      <c r="U67" s="173">
        <f t="shared" ca="1" si="38"/>
        <v>0</v>
      </c>
      <c r="V67" s="173">
        <f t="shared" ca="1" si="38"/>
        <v>0</v>
      </c>
      <c r="W67" s="73">
        <f t="shared" ca="1" si="41"/>
        <v>0</v>
      </c>
    </row>
    <row r="68" spans="2:23" ht="45" customHeight="1" x14ac:dyDescent="0.25">
      <c r="B68" s="1" t="str">
        <f ca="1">+Projekt44!D1</f>
        <v>Projekt44</v>
      </c>
      <c r="C68" s="24" t="str">
        <f t="shared" ca="1" si="39"/>
        <v>Projekt 44</v>
      </c>
      <c r="D68" s="24" t="str">
        <f t="shared" ca="1" si="34"/>
        <v>RM SW GmbH</v>
      </c>
      <c r="E68" s="71">
        <f t="shared" ca="1" si="34"/>
        <v>44197</v>
      </c>
      <c r="F68" s="71">
        <f t="shared" ca="1" si="34"/>
        <v>44104</v>
      </c>
      <c r="G68" s="72">
        <f t="shared" ca="1" si="40"/>
        <v>0</v>
      </c>
      <c r="H68" s="24" t="str">
        <f t="shared" ca="1" si="35"/>
        <v>Max Mustermann</v>
      </c>
      <c r="I68" s="24" t="str">
        <f t="shared" ca="1" si="35"/>
        <v>Starke Kerne und Standorte</v>
      </c>
      <c r="J68" s="24" t="str">
        <f t="shared" ca="1" si="35"/>
        <v/>
      </c>
      <c r="K68" s="173">
        <f t="shared" ca="1" si="35"/>
        <v>0</v>
      </c>
      <c r="L68" s="173">
        <f t="shared" ca="1" si="35"/>
        <v>0</v>
      </c>
      <c r="M68" s="173">
        <f t="shared" ca="1" si="35"/>
        <v>0</v>
      </c>
      <c r="N68" s="173">
        <f t="shared" ca="1" si="35"/>
        <v>0</v>
      </c>
      <c r="O68" s="73">
        <f t="shared" ca="1" si="35"/>
        <v>0</v>
      </c>
      <c r="P68" s="173">
        <f t="shared" ca="1" si="36"/>
        <v>0</v>
      </c>
      <c r="Q68" s="173">
        <f t="shared" ca="1" si="36"/>
        <v>0</v>
      </c>
      <c r="R68" s="173">
        <f t="shared" ca="1" si="36"/>
        <v>0</v>
      </c>
      <c r="S68" s="282" t="str">
        <f t="shared" ca="1" si="37"/>
        <v/>
      </c>
      <c r="T68" s="273" t="str">
        <f t="shared" ca="1" si="38"/>
        <v>Starke Kerne und Standorte</v>
      </c>
      <c r="U68" s="173">
        <f t="shared" ca="1" si="38"/>
        <v>0</v>
      </c>
      <c r="V68" s="173">
        <f t="shared" ca="1" si="38"/>
        <v>0</v>
      </c>
      <c r="W68" s="73">
        <f t="shared" ca="1" si="41"/>
        <v>0</v>
      </c>
    </row>
    <row r="69" spans="2:23" ht="45" customHeight="1" x14ac:dyDescent="0.25">
      <c r="B69" s="1" t="str">
        <f ca="1">+Projekt45!D1</f>
        <v>Projekt45</v>
      </c>
      <c r="C69" s="24" t="str">
        <f t="shared" ca="1" si="39"/>
        <v>Projekt 45</v>
      </c>
      <c r="D69" s="24" t="str">
        <f t="shared" ca="1" si="34"/>
        <v>RM SW GmbH</v>
      </c>
      <c r="E69" s="71">
        <f t="shared" ca="1" si="34"/>
        <v>44197</v>
      </c>
      <c r="F69" s="71">
        <f t="shared" ca="1" si="34"/>
        <v>44104</v>
      </c>
      <c r="G69" s="72">
        <f t="shared" ca="1" si="40"/>
        <v>0</v>
      </c>
      <c r="H69" s="24" t="str">
        <f t="shared" ca="1" si="35"/>
        <v>Max Mustermann</v>
      </c>
      <c r="I69" s="24" t="str">
        <f t="shared" ca="1" si="35"/>
        <v>Starke Kerne und Standorte</v>
      </c>
      <c r="J69" s="24" t="str">
        <f t="shared" ca="1" si="35"/>
        <v/>
      </c>
      <c r="K69" s="173">
        <f t="shared" ca="1" si="35"/>
        <v>0</v>
      </c>
      <c r="L69" s="173">
        <f t="shared" ca="1" si="35"/>
        <v>0</v>
      </c>
      <c r="M69" s="173">
        <f t="shared" ca="1" si="35"/>
        <v>0</v>
      </c>
      <c r="N69" s="173">
        <f t="shared" ca="1" si="35"/>
        <v>0</v>
      </c>
      <c r="O69" s="73">
        <f t="shared" ca="1" si="35"/>
        <v>0</v>
      </c>
      <c r="P69" s="173">
        <f t="shared" ca="1" si="36"/>
        <v>0</v>
      </c>
      <c r="Q69" s="173">
        <f t="shared" ca="1" si="36"/>
        <v>0</v>
      </c>
      <c r="R69" s="173">
        <f t="shared" ca="1" si="36"/>
        <v>0</v>
      </c>
      <c r="S69" s="282" t="str">
        <f t="shared" ca="1" si="37"/>
        <v/>
      </c>
      <c r="T69" s="273" t="str">
        <f t="shared" ca="1" si="38"/>
        <v>Starke Kerne und Standorte</v>
      </c>
      <c r="U69" s="173">
        <f t="shared" ca="1" si="38"/>
        <v>0</v>
      </c>
      <c r="V69" s="173">
        <f t="shared" ca="1" si="38"/>
        <v>0</v>
      </c>
      <c r="W69" s="73">
        <f t="shared" ca="1" si="41"/>
        <v>0</v>
      </c>
    </row>
    <row r="70" spans="2:23" ht="45" customHeight="1" x14ac:dyDescent="0.25">
      <c r="B70" s="1" t="str">
        <f ca="1">+Projekt46!D1</f>
        <v>Projekt46</v>
      </c>
      <c r="C70" s="24" t="str">
        <f t="shared" ca="1" si="39"/>
        <v>Projekt 46</v>
      </c>
      <c r="D70" s="24" t="str">
        <f ca="1">IFERROR(IF(INDIRECT(+CONCATENATE("'",$B70,"'!",D$10))&lt;&gt;"",INDIRECT(+CONCATENATE("'",$B70,"'!",D$10)),""),"")</f>
        <v>RM SW GmbH</v>
      </c>
      <c r="E70" s="71">
        <f t="shared" ca="1" si="34"/>
        <v>44197</v>
      </c>
      <c r="F70" s="71">
        <f t="shared" ca="1" si="34"/>
        <v>44104</v>
      </c>
      <c r="G70" s="72">
        <f t="shared" ca="1" si="40"/>
        <v>0</v>
      </c>
      <c r="H70" s="24" t="str">
        <f t="shared" ca="1" si="35"/>
        <v>Max Mustermann</v>
      </c>
      <c r="I70" s="24" t="str">
        <f t="shared" ca="1" si="35"/>
        <v>LAG - Struktur</v>
      </c>
      <c r="J70" s="24" t="str">
        <f t="shared" ca="1" si="35"/>
        <v/>
      </c>
      <c r="K70" s="173">
        <f t="shared" ca="1" si="35"/>
        <v>0</v>
      </c>
      <c r="L70" s="173">
        <f t="shared" ca="1" si="35"/>
        <v>0</v>
      </c>
      <c r="M70" s="173">
        <f t="shared" ca="1" si="35"/>
        <v>0</v>
      </c>
      <c r="N70" s="173">
        <f t="shared" ca="1" si="35"/>
        <v>0</v>
      </c>
      <c r="O70" s="73">
        <f t="shared" ca="1" si="35"/>
        <v>0</v>
      </c>
      <c r="P70" s="173">
        <f t="shared" ca="1" si="36"/>
        <v>0</v>
      </c>
      <c r="Q70" s="173">
        <f t="shared" ca="1" si="36"/>
        <v>0</v>
      </c>
      <c r="R70" s="173">
        <f t="shared" ca="1" si="36"/>
        <v>0</v>
      </c>
      <c r="S70" s="282" t="str">
        <f t="shared" ca="1" si="37"/>
        <v/>
      </c>
      <c r="T70" s="273" t="str">
        <f ca="1">IFERROR(IF(INDIRECT(+CONCATENATE("'",$B70,"'!",T$10))&lt;&gt;"",INDIRECT(+CONCATENATE("'",$B70,"'!",T$10)),""),"")</f>
        <v>IWB</v>
      </c>
      <c r="U70" s="173">
        <f t="shared" ca="1" si="38"/>
        <v>0</v>
      </c>
      <c r="V70" s="173">
        <f t="shared" ca="1" si="38"/>
        <v>0</v>
      </c>
      <c r="W70" s="73">
        <f t="shared" ca="1" si="41"/>
        <v>0</v>
      </c>
    </row>
    <row r="71" spans="2:23" ht="45" customHeight="1" x14ac:dyDescent="0.25">
      <c r="B71" s="1" t="str">
        <f ca="1">+Projekt47!D1</f>
        <v>Projekt47</v>
      </c>
      <c r="C71" s="24" t="str">
        <f t="shared" ca="1" si="39"/>
        <v>Projekt 47</v>
      </c>
      <c r="D71" s="24" t="str">
        <f t="shared" ca="1" si="34"/>
        <v>RM SW GmbH</v>
      </c>
      <c r="E71" s="71">
        <f t="shared" ca="1" si="34"/>
        <v>44197</v>
      </c>
      <c r="F71" s="71">
        <f t="shared" ca="1" si="34"/>
        <v>44104</v>
      </c>
      <c r="G71" s="72">
        <f t="shared" ca="1" si="40"/>
        <v>0</v>
      </c>
      <c r="H71" s="24" t="str">
        <f t="shared" ca="1" si="35"/>
        <v>Max Mustermann</v>
      </c>
      <c r="I71" s="24" t="str">
        <f t="shared" ca="1" si="35"/>
        <v>Starke Kerne und Standorte</v>
      </c>
      <c r="J71" s="24" t="str">
        <f t="shared" ca="1" si="35"/>
        <v/>
      </c>
      <c r="K71" s="173">
        <f t="shared" ca="1" si="35"/>
        <v>0</v>
      </c>
      <c r="L71" s="173">
        <f t="shared" ca="1" si="35"/>
        <v>0</v>
      </c>
      <c r="M71" s="173">
        <f t="shared" ca="1" si="35"/>
        <v>0</v>
      </c>
      <c r="N71" s="173">
        <f t="shared" ca="1" si="35"/>
        <v>0</v>
      </c>
      <c r="O71" s="73">
        <f t="shared" ca="1" si="35"/>
        <v>0</v>
      </c>
      <c r="P71" s="173">
        <f t="shared" ca="1" si="36"/>
        <v>0</v>
      </c>
      <c r="Q71" s="173">
        <f t="shared" ca="1" si="36"/>
        <v>0</v>
      </c>
      <c r="R71" s="173">
        <f t="shared" ca="1" si="36"/>
        <v>0</v>
      </c>
      <c r="S71" s="282" t="str">
        <f t="shared" ca="1" si="37"/>
        <v/>
      </c>
      <c r="T71" s="273" t="str">
        <f t="shared" ca="1" si="38"/>
        <v>Starke Kerne und Standorte</v>
      </c>
      <c r="U71" s="173">
        <f t="shared" ca="1" si="38"/>
        <v>0</v>
      </c>
      <c r="V71" s="173">
        <f t="shared" ca="1" si="38"/>
        <v>0</v>
      </c>
      <c r="W71" s="73">
        <f t="shared" ca="1" si="41"/>
        <v>0</v>
      </c>
    </row>
    <row r="72" spans="2:23" ht="45" customHeight="1" x14ac:dyDescent="0.25">
      <c r="B72" s="1" t="str">
        <f ca="1">+Projekt48!D1</f>
        <v>Projekt48</v>
      </c>
      <c r="C72" s="24" t="str">
        <f t="shared" ca="1" si="39"/>
        <v>Projekt 48</v>
      </c>
      <c r="D72" s="24" t="str">
        <f t="shared" ca="1" si="34"/>
        <v>RM SW GmbH</v>
      </c>
      <c r="E72" s="71">
        <f t="shared" ca="1" si="34"/>
        <v>44197</v>
      </c>
      <c r="F72" s="71">
        <f t="shared" ca="1" si="34"/>
        <v>44104</v>
      </c>
      <c r="G72" s="72">
        <f t="shared" ca="1" si="40"/>
        <v>0</v>
      </c>
      <c r="H72" s="24" t="str">
        <f t="shared" ca="1" si="35"/>
        <v>Max Mustermann</v>
      </c>
      <c r="I72" s="24" t="str">
        <f t="shared" ca="1" si="35"/>
        <v>Starke Kerne und Standorte</v>
      </c>
      <c r="J72" s="24" t="str">
        <f t="shared" ca="1" si="35"/>
        <v/>
      </c>
      <c r="K72" s="173">
        <f t="shared" ca="1" si="35"/>
        <v>0</v>
      </c>
      <c r="L72" s="173">
        <f t="shared" ca="1" si="35"/>
        <v>0</v>
      </c>
      <c r="M72" s="173">
        <f t="shared" ca="1" si="35"/>
        <v>0</v>
      </c>
      <c r="N72" s="173">
        <f t="shared" ca="1" si="35"/>
        <v>0</v>
      </c>
      <c r="O72" s="73">
        <f t="shared" ca="1" si="35"/>
        <v>0</v>
      </c>
      <c r="P72" s="173">
        <f t="shared" ca="1" si="36"/>
        <v>0</v>
      </c>
      <c r="Q72" s="173">
        <f t="shared" ca="1" si="36"/>
        <v>0</v>
      </c>
      <c r="R72" s="173">
        <f t="shared" ca="1" si="36"/>
        <v>0</v>
      </c>
      <c r="S72" s="282" t="str">
        <f t="shared" ca="1" si="37"/>
        <v/>
      </c>
      <c r="T72" s="273" t="str">
        <f t="shared" ca="1" si="38"/>
        <v>IWB</v>
      </c>
      <c r="U72" s="173">
        <f t="shared" ca="1" si="38"/>
        <v>0</v>
      </c>
      <c r="V72" s="173">
        <f t="shared" ca="1" si="38"/>
        <v>0</v>
      </c>
      <c r="W72" s="73">
        <f t="shared" ca="1" si="41"/>
        <v>0</v>
      </c>
    </row>
    <row r="73" spans="2:23" ht="45" customHeight="1" x14ac:dyDescent="0.25">
      <c r="B73" s="1" t="str">
        <f ca="1">+Projekt49!D1</f>
        <v>Projekt49</v>
      </c>
      <c r="C73" s="24" t="str">
        <f t="shared" ca="1" si="39"/>
        <v>Projekt 49</v>
      </c>
      <c r="D73" s="24" t="str">
        <f t="shared" ca="1" si="34"/>
        <v>RM Liezen GmbH</v>
      </c>
      <c r="E73" s="71">
        <f t="shared" ca="1" si="34"/>
        <v>44197</v>
      </c>
      <c r="F73" s="71">
        <f t="shared" ca="1" si="34"/>
        <v>44104</v>
      </c>
      <c r="G73" s="72">
        <f t="shared" ca="1" si="40"/>
        <v>0</v>
      </c>
      <c r="H73" s="24" t="str">
        <f t="shared" ca="1" si="35"/>
        <v>Max Mustermann</v>
      </c>
      <c r="I73" s="24" t="str">
        <f t="shared" ca="1" si="35"/>
        <v>Starke Kerne und Standorte</v>
      </c>
      <c r="J73" s="24" t="str">
        <f t="shared" ca="1" si="35"/>
        <v/>
      </c>
      <c r="K73" s="173">
        <f t="shared" ca="1" si="35"/>
        <v>0</v>
      </c>
      <c r="L73" s="173">
        <f t="shared" ca="1" si="35"/>
        <v>0</v>
      </c>
      <c r="M73" s="173">
        <f t="shared" ca="1" si="35"/>
        <v>0</v>
      </c>
      <c r="N73" s="173">
        <f t="shared" ca="1" si="35"/>
        <v>0</v>
      </c>
      <c r="O73" s="73">
        <f t="shared" ca="1" si="35"/>
        <v>0</v>
      </c>
      <c r="P73" s="173">
        <f t="shared" ca="1" si="36"/>
        <v>0</v>
      </c>
      <c r="Q73" s="173">
        <f t="shared" ca="1" si="36"/>
        <v>0</v>
      </c>
      <c r="R73" s="173">
        <f t="shared" ca="1" si="36"/>
        <v>0</v>
      </c>
      <c r="S73" s="282" t="str">
        <f t="shared" ca="1" si="37"/>
        <v/>
      </c>
      <c r="T73" s="273" t="str">
        <f t="shared" ca="1" si="38"/>
        <v>IWB</v>
      </c>
      <c r="U73" s="173">
        <f t="shared" ca="1" si="38"/>
        <v>0</v>
      </c>
      <c r="V73" s="173">
        <f t="shared" ca="1" si="38"/>
        <v>0</v>
      </c>
      <c r="W73" s="73">
        <f t="shared" ca="1" si="41"/>
        <v>0</v>
      </c>
    </row>
    <row r="74" spans="2:23" ht="45" customHeight="1" x14ac:dyDescent="0.25">
      <c r="B74" s="1" t="str">
        <f ca="1">+Projekt50!D1</f>
        <v>Projekt50</v>
      </c>
      <c r="C74" s="24" t="str">
        <f t="shared" ca="1" si="39"/>
        <v>Projekt 50</v>
      </c>
      <c r="D74" s="24" t="str">
        <f t="shared" ca="1" si="34"/>
        <v>RM Liezen GmbH</v>
      </c>
      <c r="E74" s="71">
        <f t="shared" ca="1" si="34"/>
        <v>44197</v>
      </c>
      <c r="F74" s="71">
        <f t="shared" ca="1" si="34"/>
        <v>45351</v>
      </c>
      <c r="G74" s="72">
        <f t="shared" ca="1" si="40"/>
        <v>0</v>
      </c>
      <c r="H74" s="24" t="str">
        <f t="shared" ca="1" si="35"/>
        <v>Max Mustermann</v>
      </c>
      <c r="I74" s="24" t="str">
        <f t="shared" ca="1" si="35"/>
        <v>Starke Kerne und Standorte</v>
      </c>
      <c r="J74" s="24" t="str">
        <f t="shared" ca="1" si="35"/>
        <v/>
      </c>
      <c r="K74" s="173">
        <f t="shared" ca="1" si="35"/>
        <v>0</v>
      </c>
      <c r="L74" s="173">
        <f t="shared" ca="1" si="35"/>
        <v>0</v>
      </c>
      <c r="M74" s="173">
        <f t="shared" ca="1" si="35"/>
        <v>0</v>
      </c>
      <c r="N74" s="173">
        <f t="shared" ca="1" si="35"/>
        <v>0</v>
      </c>
      <c r="O74" s="73">
        <f t="shared" ca="1" si="35"/>
        <v>0</v>
      </c>
      <c r="P74" s="173">
        <f ca="1">IFERROR(IF(INDIRECT(+CONCATENATE("'",$B74,"'!",P$10))&lt;&gt;"",INDIRECT(+CONCATENATE("'",$B74,"'!",P$10)),""),"")</f>
        <v>0</v>
      </c>
      <c r="Q74" s="173">
        <f t="shared" ca="1" si="36"/>
        <v>0</v>
      </c>
      <c r="R74" s="173">
        <f t="shared" ca="1" si="36"/>
        <v>0</v>
      </c>
      <c r="S74" s="282" t="str">
        <f t="shared" ca="1" si="37"/>
        <v/>
      </c>
      <c r="T74" s="273" t="str">
        <f t="shared" ca="1" si="38"/>
        <v>IWB</v>
      </c>
      <c r="U74" s="173">
        <f t="shared" ca="1" si="38"/>
        <v>0</v>
      </c>
      <c r="V74" s="173">
        <f t="shared" ca="1" si="38"/>
        <v>0</v>
      </c>
      <c r="W74" s="73">
        <f t="shared" ca="1" si="41"/>
        <v>0</v>
      </c>
    </row>
    <row r="75" spans="2:23" ht="45" customHeight="1" thickBot="1" x14ac:dyDescent="0.3">
      <c r="C75" s="80" t="s">
        <v>23</v>
      </c>
      <c r="D75" s="81"/>
      <c r="E75" s="82"/>
      <c r="F75" s="82"/>
      <c r="G75" s="83">
        <f ca="1">SUM(G16:G74)</f>
        <v>0</v>
      </c>
      <c r="H75" s="84"/>
      <c r="I75" s="84"/>
      <c r="J75" s="84"/>
      <c r="K75" s="83">
        <f t="shared" ref="K75:R75" ca="1" si="42">SUM(K16:K74)</f>
        <v>0</v>
      </c>
      <c r="L75" s="83">
        <f t="shared" ca="1" si="42"/>
        <v>0</v>
      </c>
      <c r="M75" s="83">
        <f t="shared" ca="1" si="42"/>
        <v>0</v>
      </c>
      <c r="N75" s="83">
        <f t="shared" ca="1" si="42"/>
        <v>0</v>
      </c>
      <c r="O75" s="85">
        <f t="shared" ref="O75" ca="1" si="43">SUM(O16:O74)</f>
        <v>0</v>
      </c>
      <c r="P75" s="83">
        <f t="shared" ca="1" si="42"/>
        <v>0</v>
      </c>
      <c r="Q75" s="83">
        <f t="shared" ca="1" si="42"/>
        <v>0</v>
      </c>
      <c r="R75" s="83">
        <f t="shared" ca="1" si="42"/>
        <v>0</v>
      </c>
      <c r="S75" s="86"/>
      <c r="T75" s="87"/>
      <c r="U75" s="83">
        <f ca="1">SUM(U16:U74)</f>
        <v>0</v>
      </c>
      <c r="V75" s="83">
        <f ca="1">SUM(V16:V74)</f>
        <v>0</v>
      </c>
      <c r="W75" s="85">
        <f ca="1">SUM(W16:W74)</f>
        <v>0</v>
      </c>
    </row>
  </sheetData>
  <sheetProtection algorithmName="SHA-512" hashValue="KW33QyVlZCsQdm8Eek5vRmsvKY/9CR0iIcqUkWki+RUwZcwYEYBg+ljiZAXT+QvXfUPB2tmesiWnNtkx+ASPjw==" saltValue="Li3Nd37NNoElhdCqZ4ryew==" spinCount="100000" sheet="1" formatRows="0"/>
  <mergeCells count="2">
    <mergeCell ref="E13:F13"/>
    <mergeCell ref="K13:O13"/>
  </mergeCells>
  <pageMargins left="0.70866141732283472" right="0.70866141732283472" top="0.78740157480314965" bottom="0.78740157480314965" header="0.31496062992125984" footer="0.31496062992125984"/>
  <pageSetup paperSize="9" scale="37" fitToHeight="2" orientation="landscape" r:id="rId1"/>
  <headerFooter>
    <oddFooter>&amp;L&amp;D&amp;C&amp;A&amp;RUnterschrift:&amp;U                                                                                           &amp;K00+000 f</oddFooter>
  </headerFooter>
  <rowBreaks count="1" manualBreakCount="1">
    <brk id="37" max="20" man="1"/>
  </rowBreaks>
  <ignoredErrors>
    <ignoredError sqref="X27:XFD27 A27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11950786-0CD5-4724-A57A-69FD43EEA097}">
            <xm:f>'Strat.Ziele_Projektträger_Förd.'!$C$15=$I24</xm:f>
            <x14:dxf>
              <fill>
                <patternFill>
                  <bgColor theme="8" tint="0.79998168889431442"/>
                </patternFill>
              </fill>
            </x14:dxf>
          </x14:cfRule>
          <x14:cfRule type="expression" priority="2" id="{76EF99AE-B91A-46C9-81B9-D598525B7B78}">
            <xm:f>'Strat.Ziele_Projektträger_Förd.'!$C$14=$I24</xm:f>
            <x14:dxf>
              <fill>
                <patternFill>
                  <bgColor theme="6" tint="0.79998168889431442"/>
                </patternFill>
              </fill>
            </x14:dxf>
          </x14:cfRule>
          <x14:cfRule type="expression" priority="3" id="{D34650F0-55CA-471A-8305-BEEE7B0D4649}">
            <xm:f>'Strat.Ziele_Projektträger_Förd.'!$C$13=$I24</xm:f>
            <x14:dxf>
              <fill>
                <patternFill>
                  <bgColor rgb="FFE49956"/>
                </patternFill>
              </fill>
            </x14:dxf>
          </x14:cfRule>
          <x14:cfRule type="expression" priority="4" id="{F3884916-D10D-47C5-A700-2613A3B0282E}">
            <xm:f>'Strat.Ziele_Projektträger_Förd.'!$C$12=$I24</xm:f>
            <x14:dxf>
              <fill>
                <patternFill>
                  <bgColor rgb="FFC6C6C6"/>
                </patternFill>
              </fill>
            </x14:dxf>
          </x14:cfRule>
          <x14:cfRule type="expression" priority="5" id="{1AA4CCC6-5999-4FF0-966C-59A4741D2BC5}">
            <xm:f>'Strat.Ziele_Projektträger_Förd.'!$C$11=$I24</xm:f>
            <x14:dxf>
              <fill>
                <patternFill>
                  <bgColor rgb="FFCCD8E1"/>
                </patternFill>
              </fill>
            </x14:dxf>
          </x14:cfRule>
          <x14:cfRule type="expression" priority="6" id="{8B59FEE7-5DB0-4198-ADD7-3DEEDE2DB9E8}">
            <xm:f>'Strat.Ziele_Projektträger_Förd.'!$C$6=$I24</xm:f>
            <x14:dxf>
              <fill>
                <patternFill>
                  <bgColor rgb="FF99B2C3"/>
                </patternFill>
              </fill>
            </x14:dxf>
          </x14:cfRule>
          <x14:cfRule type="expression" priority="7" id="{5826A537-E27A-47F2-A08B-32C81D910E02}">
            <xm:f>'Strat.Ziele_Projektträger_Förd.'!$C$7=$I24</xm:f>
            <x14:dxf>
              <fill>
                <patternFill>
                  <bgColor rgb="FFF4D6BB"/>
                </patternFill>
              </fill>
            </x14:dxf>
          </x14:cfRule>
          <x14:cfRule type="expression" priority="8" id="{FAD642A2-F770-4D3E-B813-31DD352A4C12}">
            <xm:f>'Strat.Ziele_Projektträger_Förd.'!$C$8=$I24</xm:f>
            <x14:dxf>
              <fill>
                <patternFill>
                  <bgColor rgb="FFE3E3E3"/>
                </patternFill>
              </fill>
            </x14:dxf>
          </x14:cfRule>
          <x14:cfRule type="expression" priority="9" id="{13099CA4-8CEB-4CBE-8FF2-9D9261BBF19C}">
            <xm:f>'Strat.Ziele_Projektträger_Förd.'!$C$9=$I24</xm:f>
            <x14:dxf>
              <fill>
                <patternFill>
                  <bgColor rgb="FFE7C6BF"/>
                </patternFill>
              </fill>
            </x14:dxf>
          </x14:cfRule>
          <x14:cfRule type="expression" priority="10" id="{90790EB4-49AD-4345-AB01-6C0EFFD1BCB2}">
            <xm:f>'Strat.Ziele_Projektträger_Förd.'!$C$10=$I24</xm:f>
            <x14:dxf>
              <fill>
                <patternFill>
                  <bgColor rgb="FFCFDFCE"/>
                </patternFill>
              </fill>
            </x14:dxf>
          </x14:cfRule>
          <xm:sqref>C24:W74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Listen!$B$4:$B$34</xm:f>
          </x14:formula1>
          <xm:sqref>F2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Tabelle39"/>
  <dimension ref="A1:L48"/>
  <sheetViews>
    <sheetView view="pageBreakPreview" topLeftCell="A2" zoomScale="60" zoomScaleNormal="100" workbookViewId="0">
      <selection activeCell="J12" sqref="J12"/>
    </sheetView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8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9" t="str">
        <f ca="1">MID(CELL("filename",A1),FIND("]",CELL("filename",A1))+1,256)</f>
        <v>Projekt23</v>
      </c>
      <c r="B1" s="19"/>
      <c r="C1" s="20"/>
      <c r="D1" s="1" t="str">
        <f ca="1">MID(CELL("Dateiname",A2),FIND("]",CELL("Dateiname",A2))+1,31)</f>
        <v>Projekt23</v>
      </c>
      <c r="G1" s="21"/>
    </row>
    <row r="3" spans="1:12" hidden="1" outlineLevel="1" x14ac:dyDescent="0.25">
      <c r="C3" s="1" t="s">
        <v>324</v>
      </c>
      <c r="D3" s="1" t="str">
        <f>+LEFT(D9,2)</f>
        <v>RM</v>
      </c>
      <c r="F3" s="327">
        <f>+F9</f>
        <v>44012</v>
      </c>
    </row>
    <row r="4" spans="1:12" ht="15.75" collapsed="1" x14ac:dyDescent="0.25">
      <c r="C4" s="22" t="str">
        <f>+CONCATENATE(C9," (nicht EU-kofinanziert)")</f>
        <v>Projekt 23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7" t="s">
        <v>341</v>
      </c>
      <c r="F6" s="378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126</v>
      </c>
      <c r="D9" s="124" t="s">
        <v>163</v>
      </c>
      <c r="E9" s="125">
        <v>43831</v>
      </c>
      <c r="F9" s="125">
        <v>44012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2024</v>
      </c>
      <c r="G12" s="192">
        <f>+F12</f>
        <v>2024</v>
      </c>
      <c r="H12" s="192">
        <f>+G12</f>
        <v>2024</v>
      </c>
      <c r="I12" s="192">
        <f>+H12</f>
        <v>2024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2024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6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6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6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6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6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6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6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6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6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6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6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6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6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6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7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7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7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7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7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7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7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7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25">
      <c r="K47" s="25"/>
    </row>
    <row r="48" spans="1:11" x14ac:dyDescent="0.25">
      <c r="K48" s="25"/>
    </row>
  </sheetData>
  <sheetProtection algorithmName="SHA-512" hashValue="icp0n+OZbyNOA2h79EnFwqBqXdaRe+GNFGmPCDEUC3MaHJajiTK7Ps+eQ5YirSaP1ljWcMvw9qjqc5EqFbssXw==" saltValue="RejjA4CKKjYVlDG0HIsLlQ==" spinCount="100000" sheet="1" objects="1" scenarios="1"/>
  <mergeCells count="3">
    <mergeCell ref="E6:F6"/>
    <mergeCell ref="B15:B29"/>
    <mergeCell ref="B31:B41"/>
  </mergeCells>
  <conditionalFormatting sqref="J12">
    <cfRule type="notContainsBlanks" dxfId="665" priority="1">
      <formula>LEN(TRIM(J12))&gt;0</formula>
    </cfRule>
  </conditionalFormatting>
  <conditionalFormatting sqref="J13">
    <cfRule type="containsText" dxfId="664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663" priority="11">
      <formula>$F$3&gt;45657</formula>
    </cfRule>
  </conditionalFormatting>
  <conditionalFormatting sqref="J19">
    <cfRule type="cellIs" dxfId="662" priority="10" operator="greaterThan">
      <formula>0</formula>
    </cfRule>
  </conditionalFormatting>
  <conditionalFormatting sqref="J23">
    <cfRule type="cellIs" dxfId="661" priority="7" operator="greaterThan">
      <formula>0</formula>
    </cfRule>
  </conditionalFormatting>
  <conditionalFormatting sqref="J25">
    <cfRule type="cellIs" dxfId="660" priority="9" operator="greaterThan">
      <formula>0</formula>
    </cfRule>
  </conditionalFormatting>
  <conditionalFormatting sqref="J28:J29">
    <cfRule type="cellIs" dxfId="659" priority="8" operator="greaterThan">
      <formula>0</formula>
    </cfRule>
  </conditionalFormatting>
  <conditionalFormatting sqref="J33">
    <cfRule type="cellIs" dxfId="658" priority="6" operator="greaterThan">
      <formula>0</formula>
    </cfRule>
  </conditionalFormatting>
  <conditionalFormatting sqref="J38">
    <cfRule type="cellIs" dxfId="657" priority="5" operator="greaterThan">
      <formula>0</formula>
    </cfRule>
  </conditionalFormatting>
  <conditionalFormatting sqref="J41">
    <cfRule type="cellIs" dxfId="656" priority="4" operator="greaterThan">
      <formula>0</formula>
    </cfRule>
  </conditionalFormatting>
  <conditionalFormatting sqref="J45">
    <cfRule type="expression" dxfId="655" priority="3">
      <formula>"Wenn$J$12&gt;$F$3"</formula>
    </cfRule>
  </conditionalFormatting>
  <conditionalFormatting sqref="J46">
    <cfRule type="expression" dxfId="654" priority="2">
      <formula>$F$3&gt;45291</formula>
    </cfRule>
  </conditionalFormatting>
  <dataValidations count="3">
    <dataValidation type="decimal" allowBlank="1" showInputMessage="1" showErrorMessage="1" error="Bitte nur positive Werte einfügen!" sqref="K22:L27 G22:I27 J23" xr:uid="{00000000-0002-0000-2700-000000000000}">
      <formula1>0</formula1>
      <formula2>9999999999999</formula2>
    </dataValidation>
    <dataValidation type="decimal" allowBlank="1" showInputMessage="1" showErrorMessage="1" error="Bitte nur positive Werte einfügen!" sqref="F47 K29:L45 G29:I45" xr:uid="{00000000-0002-0000-2700-000001000000}">
      <formula1>0</formula1>
      <formula2>999999999999</formula2>
    </dataValidation>
    <dataValidation type="decimal" allowBlank="1" showInputMessage="1" showErrorMessage="1" error="Bitte nur positive Werte einfügen!" sqref="G47:J47 L47" xr:uid="{00000000-0002-0000-2700-000002000000}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2700-000003000000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00000000-0002-0000-2700-000004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2700-000005000000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00000000-0002-0000-2700-000006000000}">
          <x14:formula1>
            <xm:f>Listen!$S$3:$S$50</xm:f>
          </x14:formula1>
          <xm:sqref>F9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Tabelle40"/>
  <dimension ref="A1:L48"/>
  <sheetViews>
    <sheetView view="pageBreakPreview" topLeftCell="A2" zoomScale="60" zoomScaleNormal="100" workbookViewId="0">
      <selection activeCell="J12" sqref="J12:J46"/>
    </sheetView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7.5703125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9" t="str">
        <f ca="1">MID(CELL("filename",A1),FIND("]",CELL("filename",A1))+1,256)</f>
        <v>Projekt24</v>
      </c>
      <c r="B1" s="19"/>
      <c r="C1" s="20"/>
      <c r="D1" s="1" t="str">
        <f ca="1">MID(CELL("Dateiname",A2),FIND("]",CELL("Dateiname",A2))+1,31)</f>
        <v>Projekt24</v>
      </c>
      <c r="G1" s="21"/>
    </row>
    <row r="3" spans="1:12" hidden="1" outlineLevel="1" x14ac:dyDescent="0.25">
      <c r="C3" s="1" t="s">
        <v>324</v>
      </c>
      <c r="D3" s="1" t="str">
        <f>+LEFT(D9,2)</f>
        <v>RM</v>
      </c>
      <c r="F3" s="327">
        <f>+F9</f>
        <v>44012</v>
      </c>
    </row>
    <row r="4" spans="1:12" ht="15.75" collapsed="1" x14ac:dyDescent="0.25">
      <c r="C4" s="22" t="str">
        <f>+CONCATENATE(C9," (nicht EU-kofinanziert)")</f>
        <v>Projekt 24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7" t="s">
        <v>341</v>
      </c>
      <c r="F6" s="378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127</v>
      </c>
      <c r="D9" s="124" t="s">
        <v>163</v>
      </c>
      <c r="E9" s="125">
        <v>43831</v>
      </c>
      <c r="F9" s="125">
        <v>44012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2024</v>
      </c>
      <c r="G12" s="192">
        <f>+F12</f>
        <v>2024</v>
      </c>
      <c r="H12" s="192">
        <f>+G12</f>
        <v>2024</v>
      </c>
      <c r="I12" s="192">
        <f>+H12</f>
        <v>2024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2024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6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6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6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6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6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6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6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6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6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6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6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6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6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6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7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7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7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7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7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7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7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7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25">
      <c r="K47" s="25"/>
    </row>
    <row r="48" spans="1:11" x14ac:dyDescent="0.25">
      <c r="K48" s="25"/>
    </row>
  </sheetData>
  <sheetProtection algorithmName="SHA-512" hashValue="NlW0PXrnBId55GYxaE84atQ/Z7akmuuL/oykRze6tsq5o90nbi0eqOg19BVZcX7R5HCffCffnt1fFeLUNro3pg==" saltValue="Y549iCptpuviheQ78x+oPA==" spinCount="100000" sheet="1" objects="1" scenarios="1"/>
  <mergeCells count="3">
    <mergeCell ref="E6:F6"/>
    <mergeCell ref="B15:B29"/>
    <mergeCell ref="B31:B41"/>
  </mergeCells>
  <conditionalFormatting sqref="J12">
    <cfRule type="notContainsBlanks" dxfId="653" priority="1">
      <formula>LEN(TRIM(J12))&gt;0</formula>
    </cfRule>
  </conditionalFormatting>
  <conditionalFormatting sqref="J13">
    <cfRule type="containsText" dxfId="652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651" priority="11">
      <formula>$F$3&gt;45657</formula>
    </cfRule>
  </conditionalFormatting>
  <conditionalFormatting sqref="J19">
    <cfRule type="cellIs" dxfId="650" priority="10" operator="greaterThan">
      <formula>0</formula>
    </cfRule>
  </conditionalFormatting>
  <conditionalFormatting sqref="J23">
    <cfRule type="cellIs" dxfId="649" priority="7" operator="greaterThan">
      <formula>0</formula>
    </cfRule>
  </conditionalFormatting>
  <conditionalFormatting sqref="J25">
    <cfRule type="cellIs" dxfId="648" priority="9" operator="greaterThan">
      <formula>0</formula>
    </cfRule>
  </conditionalFormatting>
  <conditionalFormatting sqref="J28:J29">
    <cfRule type="cellIs" dxfId="647" priority="8" operator="greaterThan">
      <formula>0</formula>
    </cfRule>
  </conditionalFormatting>
  <conditionalFormatting sqref="J33">
    <cfRule type="cellIs" dxfId="646" priority="6" operator="greaterThan">
      <formula>0</formula>
    </cfRule>
  </conditionalFormatting>
  <conditionalFormatting sqref="J38">
    <cfRule type="cellIs" dxfId="645" priority="5" operator="greaterThan">
      <formula>0</formula>
    </cfRule>
  </conditionalFormatting>
  <conditionalFormatting sqref="J41">
    <cfRule type="cellIs" dxfId="644" priority="4" operator="greaterThan">
      <formula>0</formula>
    </cfRule>
  </conditionalFormatting>
  <conditionalFormatting sqref="J45">
    <cfRule type="expression" dxfId="643" priority="3">
      <formula>"Wenn$J$12&gt;$F$3"</formula>
    </cfRule>
  </conditionalFormatting>
  <conditionalFormatting sqref="J46">
    <cfRule type="expression" dxfId="642" priority="2">
      <formula>$F$3&gt;45291</formula>
    </cfRule>
  </conditionalFormatting>
  <dataValidations count="3">
    <dataValidation type="decimal" allowBlank="1" showInputMessage="1" showErrorMessage="1" error="Bitte nur positive Werte einfügen!" sqref="G47:J47 L47" xr:uid="{00000000-0002-0000-2800-000000000000}">
      <formula1>0</formula1>
      <formula2>999999999999999000</formula2>
    </dataValidation>
    <dataValidation type="decimal" allowBlank="1" showInputMessage="1" showErrorMessage="1" error="Bitte nur positive Werte einfügen!" sqref="F47 K29:L45 G29:I45" xr:uid="{00000000-0002-0000-2800-000001000000}">
      <formula1>0</formula1>
      <formula2>999999999999</formula2>
    </dataValidation>
    <dataValidation type="decimal" allowBlank="1" showInputMessage="1" showErrorMessage="1" error="Bitte nur positive Werte einfügen!" sqref="K22:L27 G22:I27 J23" xr:uid="{00000000-0002-0000-2800-000002000000}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2800-000003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2800-000004000000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00000000-0002-0000-2800-000005000000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00000000-0002-0000-2800-000006000000}">
          <x14:formula1>
            <xm:f>Listen!$S$3:$S$50</xm:f>
          </x14:formula1>
          <xm:sqref>F9</xm:sqref>
        </x14:dataValidation>
      </x14:dataValidation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Tabelle41"/>
  <dimension ref="A1:L48"/>
  <sheetViews>
    <sheetView view="pageBreakPreview" topLeftCell="A2" zoomScale="60" zoomScaleNormal="100" workbookViewId="0">
      <selection activeCell="J12" sqref="J12:J46"/>
    </sheetView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7.42578125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" t="s">
        <v>314</v>
      </c>
      <c r="B1" s="1" t="s">
        <v>312</v>
      </c>
      <c r="C1" s="20"/>
      <c r="D1" s="1" t="str">
        <f ca="1">MID(CELL("Dateiname",A2),FIND("]",CELL("Dateiname",A2))+1,31)</f>
        <v>Projekt25</v>
      </c>
      <c r="G1" s="21"/>
    </row>
    <row r="3" spans="1:12" hidden="1" outlineLevel="1" x14ac:dyDescent="0.25">
      <c r="C3" s="1" t="s">
        <v>324</v>
      </c>
      <c r="D3" s="1" t="str">
        <f>+LEFT(D9,2)</f>
        <v>Re</v>
      </c>
      <c r="F3" s="327">
        <f>+F9</f>
        <v>44227</v>
      </c>
    </row>
    <row r="4" spans="1:12" ht="15.75" collapsed="1" x14ac:dyDescent="0.25">
      <c r="C4" s="22" t="str">
        <f>+CONCATENATE(C9," (nicht EU-kofinanziert)")</f>
        <v>Projekt 25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7" t="s">
        <v>341</v>
      </c>
      <c r="F6" s="378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128</v>
      </c>
      <c r="D9" s="124" t="s">
        <v>0</v>
      </c>
      <c r="E9" s="125">
        <v>43831</v>
      </c>
      <c r="F9" s="125">
        <v>44227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2024</v>
      </c>
      <c r="G12" s="192">
        <f>+F12</f>
        <v>2024</v>
      </c>
      <c r="H12" s="192">
        <f>+G12</f>
        <v>2024</v>
      </c>
      <c r="I12" s="192">
        <f>+H12</f>
        <v>2024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2024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6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6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6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6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6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6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6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6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6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6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6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6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6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6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7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7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7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7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7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7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7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7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25">
      <c r="K47" s="25"/>
    </row>
    <row r="48" spans="1:11" x14ac:dyDescent="0.25">
      <c r="K48" s="25"/>
    </row>
  </sheetData>
  <sheetProtection algorithmName="SHA-512" hashValue="m+GO35H9M+g2qkxAFBFF1OUfLW4iv3Vgx+u6zTly2gsg36zDuQZ1F36V1PVom61AI05h8ga7WF2+ZMyhXIvJIA==" saltValue="aOIbRmYXtFZfdSZMDhDsHw==" spinCount="100000" sheet="1" objects="1" scenarios="1"/>
  <mergeCells count="3">
    <mergeCell ref="E6:F6"/>
    <mergeCell ref="B15:B29"/>
    <mergeCell ref="B31:B41"/>
  </mergeCells>
  <conditionalFormatting sqref="J12">
    <cfRule type="notContainsBlanks" dxfId="641" priority="1">
      <formula>LEN(TRIM(J12))&gt;0</formula>
    </cfRule>
  </conditionalFormatting>
  <conditionalFormatting sqref="J13">
    <cfRule type="containsText" dxfId="640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639" priority="11">
      <formula>$F$3&gt;45657</formula>
    </cfRule>
  </conditionalFormatting>
  <conditionalFormatting sqref="J19">
    <cfRule type="cellIs" dxfId="638" priority="10" operator="greaterThan">
      <formula>0</formula>
    </cfRule>
  </conditionalFormatting>
  <conditionalFormatting sqref="J23">
    <cfRule type="cellIs" dxfId="637" priority="7" operator="greaterThan">
      <formula>0</formula>
    </cfRule>
  </conditionalFormatting>
  <conditionalFormatting sqref="J25">
    <cfRule type="cellIs" dxfId="636" priority="9" operator="greaterThan">
      <formula>0</formula>
    </cfRule>
  </conditionalFormatting>
  <conditionalFormatting sqref="J28:J29">
    <cfRule type="cellIs" dxfId="635" priority="8" operator="greaterThan">
      <formula>0</formula>
    </cfRule>
  </conditionalFormatting>
  <conditionalFormatting sqref="J33">
    <cfRule type="cellIs" dxfId="634" priority="6" operator="greaterThan">
      <formula>0</formula>
    </cfRule>
  </conditionalFormatting>
  <conditionalFormatting sqref="J38">
    <cfRule type="cellIs" dxfId="633" priority="5" operator="greaterThan">
      <formula>0</formula>
    </cfRule>
  </conditionalFormatting>
  <conditionalFormatting sqref="J41">
    <cfRule type="cellIs" dxfId="632" priority="4" operator="greaterThan">
      <formula>0</formula>
    </cfRule>
  </conditionalFormatting>
  <conditionalFormatting sqref="J45">
    <cfRule type="expression" dxfId="631" priority="3">
      <formula>"Wenn$J$12&gt;$F$3"</formula>
    </cfRule>
  </conditionalFormatting>
  <conditionalFormatting sqref="J46">
    <cfRule type="expression" dxfId="630" priority="2">
      <formula>$F$3&gt;45291</formula>
    </cfRule>
  </conditionalFormatting>
  <dataValidations count="3">
    <dataValidation type="decimal" allowBlank="1" showInputMessage="1" showErrorMessage="1" error="Bitte nur positive Werte einfügen!" sqref="G47:J47 L47" xr:uid="{00000000-0002-0000-2900-000000000000}">
      <formula1>0</formula1>
      <formula2>999999999999999000</formula2>
    </dataValidation>
    <dataValidation type="decimal" allowBlank="1" showInputMessage="1" showErrorMessage="1" error="Bitte nur positive Werte einfügen!" sqref="F47 K29:L45 G29:I45" xr:uid="{00000000-0002-0000-2900-000001000000}">
      <formula1>0</formula1>
      <formula2>999999999999</formula2>
    </dataValidation>
    <dataValidation type="decimal" allowBlank="1" showInputMessage="1" showErrorMessage="1" error="Bitte nur positive Werte einfügen!" sqref="K22:L27 G22:I27 J23" xr:uid="{00000000-0002-0000-2900-000002000000}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2900-000003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2900-000004000000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00000000-0002-0000-2900-000005000000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00000000-0002-0000-2900-000006000000}">
          <x14:formula1>
            <xm:f>Listen!$S$3:$S$50</xm:f>
          </x14:formula1>
          <xm:sqref>F9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DFAC3-B889-4C39-AAFB-47AF5172773D}">
  <dimension ref="A1:L48"/>
  <sheetViews>
    <sheetView view="pageBreakPreview" topLeftCell="A2" zoomScale="60" zoomScaleNormal="100" workbookViewId="0">
      <selection activeCell="J12" sqref="J12:J46"/>
    </sheetView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7.42578125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" t="s">
        <v>314</v>
      </c>
      <c r="B1" s="1" t="s">
        <v>312</v>
      </c>
      <c r="C1" s="20"/>
      <c r="D1" s="1" t="str">
        <f ca="1">MID(CELL("Dateiname",A2),FIND("]",CELL("Dateiname",A2))+1,31)</f>
        <v>Projekt26</v>
      </c>
      <c r="G1" s="21"/>
    </row>
    <row r="3" spans="1:12" hidden="1" outlineLevel="1" x14ac:dyDescent="0.25">
      <c r="C3" s="1" t="s">
        <v>324</v>
      </c>
      <c r="D3" s="1" t="str">
        <f>+LEFT(D9,2)</f>
        <v>Re</v>
      </c>
      <c r="F3" s="327">
        <f>+F9</f>
        <v>44227</v>
      </c>
    </row>
    <row r="4" spans="1:12" ht="15.75" collapsed="1" x14ac:dyDescent="0.25">
      <c r="C4" s="22" t="str">
        <f>+CONCATENATE(C9," (nicht EU-kofinanziert)")</f>
        <v>Projekt 26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7" t="s">
        <v>341</v>
      </c>
      <c r="F6" s="378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129</v>
      </c>
      <c r="D9" s="124" t="s">
        <v>0</v>
      </c>
      <c r="E9" s="125">
        <v>43831</v>
      </c>
      <c r="F9" s="125">
        <v>44227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2024</v>
      </c>
      <c r="G12" s="192">
        <f>+F12</f>
        <v>2024</v>
      </c>
      <c r="H12" s="192">
        <f>+G12</f>
        <v>2024</v>
      </c>
      <c r="I12" s="192">
        <f>+H12</f>
        <v>2024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2024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6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6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6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6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6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6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6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6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6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6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6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6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6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6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7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7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7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7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7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7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7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7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25">
      <c r="K47" s="25"/>
    </row>
    <row r="48" spans="1:11" x14ac:dyDescent="0.25">
      <c r="K48" s="25"/>
    </row>
  </sheetData>
  <sheetProtection algorithmName="SHA-512" hashValue="/QUbkPuakuBmtwLobeamSbv+io3UFy2yUQhUMF1X0xrS6iVXA1kaXdpmP7l6+500Pj3HqtSR2jKe4DB4j/tUvQ==" saltValue="sdxqbYgsVat7anyI4L0P4w==" spinCount="100000" sheet="1" objects="1" scenarios="1"/>
  <mergeCells count="3">
    <mergeCell ref="E6:F6"/>
    <mergeCell ref="B15:B29"/>
    <mergeCell ref="B31:B41"/>
  </mergeCells>
  <conditionalFormatting sqref="J12">
    <cfRule type="notContainsBlanks" dxfId="629" priority="1">
      <formula>LEN(TRIM(J12))&gt;0</formula>
    </cfRule>
  </conditionalFormatting>
  <conditionalFormatting sqref="J13">
    <cfRule type="containsText" dxfId="628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627" priority="11">
      <formula>$F$3&gt;45657</formula>
    </cfRule>
  </conditionalFormatting>
  <conditionalFormatting sqref="J19">
    <cfRule type="cellIs" dxfId="626" priority="10" operator="greaterThan">
      <formula>0</formula>
    </cfRule>
  </conditionalFormatting>
  <conditionalFormatting sqref="J23">
    <cfRule type="cellIs" dxfId="625" priority="7" operator="greaterThan">
      <formula>0</formula>
    </cfRule>
  </conditionalFormatting>
  <conditionalFormatting sqref="J25">
    <cfRule type="cellIs" dxfId="624" priority="9" operator="greaterThan">
      <formula>0</formula>
    </cfRule>
  </conditionalFormatting>
  <conditionalFormatting sqref="J28:J29">
    <cfRule type="cellIs" dxfId="623" priority="8" operator="greaterThan">
      <formula>0</formula>
    </cfRule>
  </conditionalFormatting>
  <conditionalFormatting sqref="J33">
    <cfRule type="cellIs" dxfId="622" priority="6" operator="greaterThan">
      <formula>0</formula>
    </cfRule>
  </conditionalFormatting>
  <conditionalFormatting sqref="J38">
    <cfRule type="cellIs" dxfId="621" priority="5" operator="greaterThan">
      <formula>0</formula>
    </cfRule>
  </conditionalFormatting>
  <conditionalFormatting sqref="J41">
    <cfRule type="cellIs" dxfId="620" priority="4" operator="greaterThan">
      <formula>0</formula>
    </cfRule>
  </conditionalFormatting>
  <conditionalFormatting sqref="J45">
    <cfRule type="expression" dxfId="619" priority="3">
      <formula>"Wenn$J$12&gt;$F$3"</formula>
    </cfRule>
  </conditionalFormatting>
  <conditionalFormatting sqref="J46">
    <cfRule type="expression" dxfId="618" priority="2">
      <formula>$F$3&gt;45291</formula>
    </cfRule>
  </conditionalFormatting>
  <dataValidations count="3">
    <dataValidation type="decimal" allowBlank="1" showInputMessage="1" showErrorMessage="1" error="Bitte nur positive Werte einfügen!" sqref="K22:L27 G22:I27 J23" xr:uid="{661691BF-EA0F-4C47-9066-3A4EDA44ADF4}">
      <formula1>0</formula1>
      <formula2>9999999999999</formula2>
    </dataValidation>
    <dataValidation type="decimal" allowBlank="1" showInputMessage="1" showErrorMessage="1" error="Bitte nur positive Werte einfügen!" sqref="F47 K29:L45 G29:I45" xr:uid="{604E3C70-6628-4BC0-83B5-01CD5296B28D}">
      <formula1>0</formula1>
      <formula2>999999999999</formula2>
    </dataValidation>
    <dataValidation type="decimal" allowBlank="1" showInputMessage="1" showErrorMessage="1" error="Bitte nur positive Werte einfügen!" sqref="G47:J47 L47" xr:uid="{1B1831EE-0C11-4619-AD86-1FB8ED791631}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5F885911-6DF1-4983-9C65-F35DD0FCD53C}">
          <x14:formula1>
            <xm:f>Listen!$S$3:$S$50</xm:f>
          </x14:formula1>
          <xm:sqref>F9</xm:sqref>
        </x14:dataValidation>
        <x14:dataValidation type="list" allowBlank="1" showInputMessage="1" showErrorMessage="1" xr:uid="{204AB9CE-BBE1-446B-96F3-A000332BC884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CF3D6057-C936-48F3-BFAB-706953D36B0B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4C638BF5-01F6-4BCF-A085-42980BC3DDD9}">
          <x14:formula1>
            <xm:f>'Strat.Ziele_Projektträger_Förd.'!$H$6:$H$35</xm:f>
          </x14:formula1>
          <xm:sqref>D9</xm:sqref>
        </x14:dataValidation>
      </x14:dataValidation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AC402-878B-4E7B-A071-E7ADD1CA5AF8}">
  <dimension ref="A1:L48"/>
  <sheetViews>
    <sheetView view="pageBreakPreview" topLeftCell="A2" zoomScale="60" zoomScaleNormal="100" workbookViewId="0">
      <selection activeCell="J12" sqref="J12:J46"/>
    </sheetView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7.42578125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" t="s">
        <v>314</v>
      </c>
      <c r="B1" s="1" t="s">
        <v>312</v>
      </c>
      <c r="C1" s="20"/>
      <c r="D1" s="1" t="str">
        <f ca="1">MID(CELL("Dateiname",A2),FIND("]",CELL("Dateiname",A2))+1,31)</f>
        <v>Projekt27</v>
      </c>
      <c r="G1" s="21"/>
    </row>
    <row r="3" spans="1:12" hidden="1" outlineLevel="1" x14ac:dyDescent="0.25">
      <c r="C3" s="1" t="s">
        <v>324</v>
      </c>
      <c r="D3" s="1" t="str">
        <f>+LEFT(D9,2)</f>
        <v>Re</v>
      </c>
      <c r="F3" s="327">
        <f>+F9</f>
        <v>44227</v>
      </c>
    </row>
    <row r="4" spans="1:12" ht="15.75" collapsed="1" x14ac:dyDescent="0.25">
      <c r="C4" s="22" t="str">
        <f>+CONCATENATE(C9," (nicht EU-kofinanziert)")</f>
        <v>Projekt 27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7" t="s">
        <v>341</v>
      </c>
      <c r="F6" s="378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130</v>
      </c>
      <c r="D9" s="124" t="s">
        <v>0</v>
      </c>
      <c r="E9" s="125">
        <v>43831</v>
      </c>
      <c r="F9" s="125">
        <v>44227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2024</v>
      </c>
      <c r="G12" s="192">
        <f>+F12</f>
        <v>2024</v>
      </c>
      <c r="H12" s="192">
        <f>+G12</f>
        <v>2024</v>
      </c>
      <c r="I12" s="192">
        <f>+H12</f>
        <v>2024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2024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6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6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6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6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6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6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6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6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6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6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6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6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6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6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7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7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7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7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7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7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7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7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25">
      <c r="K47" s="25"/>
    </row>
    <row r="48" spans="1:11" x14ac:dyDescent="0.25">
      <c r="K48" s="25"/>
    </row>
  </sheetData>
  <sheetProtection algorithmName="SHA-512" hashValue="qNOjLYp2+xPqqiiGUMivU4ORDWZ/hB07fagNleLe66QMakOZSbZ8PnASti9Nx6MiP/OSVzo9KkHAsVnIzA73Jg==" saltValue="OIutEEpwYjiACnP6GzYXng==" spinCount="100000" sheet="1" objects="1" scenarios="1"/>
  <mergeCells count="3">
    <mergeCell ref="E6:F6"/>
    <mergeCell ref="B15:B29"/>
    <mergeCell ref="B31:B41"/>
  </mergeCells>
  <conditionalFormatting sqref="J12">
    <cfRule type="notContainsBlanks" dxfId="617" priority="1">
      <formula>LEN(TRIM(J12))&gt;0</formula>
    </cfRule>
  </conditionalFormatting>
  <conditionalFormatting sqref="J13">
    <cfRule type="containsText" dxfId="616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615" priority="11">
      <formula>$F$3&gt;45657</formula>
    </cfRule>
  </conditionalFormatting>
  <conditionalFormatting sqref="J19">
    <cfRule type="cellIs" dxfId="614" priority="10" operator="greaterThan">
      <formula>0</formula>
    </cfRule>
  </conditionalFormatting>
  <conditionalFormatting sqref="J23">
    <cfRule type="cellIs" dxfId="613" priority="7" operator="greaterThan">
      <formula>0</formula>
    </cfRule>
  </conditionalFormatting>
  <conditionalFormatting sqref="J25">
    <cfRule type="cellIs" dxfId="612" priority="9" operator="greaterThan">
      <formula>0</formula>
    </cfRule>
  </conditionalFormatting>
  <conditionalFormatting sqref="J28:J29">
    <cfRule type="cellIs" dxfId="611" priority="8" operator="greaterThan">
      <formula>0</formula>
    </cfRule>
  </conditionalFormatting>
  <conditionalFormatting sqref="J33">
    <cfRule type="cellIs" dxfId="610" priority="6" operator="greaterThan">
      <formula>0</formula>
    </cfRule>
  </conditionalFormatting>
  <conditionalFormatting sqref="J38">
    <cfRule type="cellIs" dxfId="609" priority="5" operator="greaterThan">
      <formula>0</formula>
    </cfRule>
  </conditionalFormatting>
  <conditionalFormatting sqref="J41">
    <cfRule type="cellIs" dxfId="608" priority="4" operator="greaterThan">
      <formula>0</formula>
    </cfRule>
  </conditionalFormatting>
  <conditionalFormatting sqref="J45">
    <cfRule type="expression" dxfId="607" priority="3">
      <formula>"Wenn$J$12&gt;$F$3"</formula>
    </cfRule>
  </conditionalFormatting>
  <conditionalFormatting sqref="J46">
    <cfRule type="expression" dxfId="606" priority="2">
      <formula>$F$3&gt;45291</formula>
    </cfRule>
  </conditionalFormatting>
  <dataValidations count="3">
    <dataValidation type="decimal" allowBlank="1" showInputMessage="1" showErrorMessage="1" error="Bitte nur positive Werte einfügen!" sqref="K22:L27 G22:I27 J23" xr:uid="{9A005501-61B2-407A-990B-29DE456577FC}">
      <formula1>0</formula1>
      <formula2>9999999999999</formula2>
    </dataValidation>
    <dataValidation type="decimal" allowBlank="1" showInputMessage="1" showErrorMessage="1" error="Bitte nur positive Werte einfügen!" sqref="F47 K29:L45 G29:I45" xr:uid="{B42EFE30-223D-45BC-980F-4254E1AA9CDC}">
      <formula1>0</formula1>
      <formula2>999999999999</formula2>
    </dataValidation>
    <dataValidation type="decimal" allowBlank="1" showInputMessage="1" showErrorMessage="1" error="Bitte nur positive Werte einfügen!" sqref="G47:J47 L47" xr:uid="{A6173541-12D3-44D8-9D1F-BDA372E22CF1}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BAE74F1-78C3-4E0B-AC10-AF048CBFFD40}">
          <x14:formula1>
            <xm:f>Listen!$S$3:$S$50</xm:f>
          </x14:formula1>
          <xm:sqref>F9</xm:sqref>
        </x14:dataValidation>
        <x14:dataValidation type="list" allowBlank="1" showInputMessage="1" showErrorMessage="1" xr:uid="{19711A0C-6255-4B31-9EB8-8B8D98AE0B5B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5D7DBB5C-A623-4CF6-B665-70BEA150399D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F97B37BE-1466-4F00-BE99-7CB3E5FEC080}">
          <x14:formula1>
            <xm:f>'Strat.Ziele_Projektträger_Förd.'!$H$6:$H$35</xm:f>
          </x14:formula1>
          <xm:sqref>D9</xm:sqref>
        </x14:dataValidation>
      </x14:dataValidation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B23FE-9D69-4F55-B828-B7761E40566C}">
  <dimension ref="A1:L48"/>
  <sheetViews>
    <sheetView view="pageBreakPreview" topLeftCell="A2" zoomScale="60" zoomScaleNormal="100" workbookViewId="0">
      <selection activeCell="J12" sqref="J12:J46"/>
    </sheetView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7.42578125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" t="s">
        <v>314</v>
      </c>
      <c r="B1" s="1" t="s">
        <v>312</v>
      </c>
      <c r="C1" s="20"/>
      <c r="D1" s="1" t="str">
        <f ca="1">MID(CELL("Dateiname",A2),FIND("]",CELL("Dateiname",A2))+1,31)</f>
        <v>Projekt28</v>
      </c>
      <c r="G1" s="21"/>
    </row>
    <row r="3" spans="1:12" hidden="1" outlineLevel="1" x14ac:dyDescent="0.25">
      <c r="C3" s="1" t="s">
        <v>324</v>
      </c>
      <c r="D3" s="1" t="str">
        <f>+LEFT(D9,2)</f>
        <v>Re</v>
      </c>
      <c r="F3" s="327">
        <f>+F9</f>
        <v>44227</v>
      </c>
    </row>
    <row r="4" spans="1:12" ht="15.75" collapsed="1" x14ac:dyDescent="0.25">
      <c r="C4" s="22" t="str">
        <f>+CONCATENATE(C9," (nicht EU-kofinanziert)")</f>
        <v>Projekt 28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7" t="s">
        <v>341</v>
      </c>
      <c r="F6" s="378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131</v>
      </c>
      <c r="D9" s="124" t="s">
        <v>0</v>
      </c>
      <c r="E9" s="125">
        <v>43831</v>
      </c>
      <c r="F9" s="125">
        <v>44227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2024</v>
      </c>
      <c r="G12" s="192">
        <f>+F12</f>
        <v>2024</v>
      </c>
      <c r="H12" s="192">
        <f>+G12</f>
        <v>2024</v>
      </c>
      <c r="I12" s="192">
        <f>+H12</f>
        <v>2024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2024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6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6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6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6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6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6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6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6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6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6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6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6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6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6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7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7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7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7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7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7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7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7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25">
      <c r="K47" s="25"/>
    </row>
    <row r="48" spans="1:11" x14ac:dyDescent="0.25">
      <c r="K48" s="25"/>
    </row>
  </sheetData>
  <sheetProtection algorithmName="SHA-512" hashValue="aXtpRS2p4FVILjH3qzfdFHf4e9yJ049X/u4cH9L5BQawu2p64OdL7xKgbQvsKh9wHG8+w2AToPn4ZOXk1YXALg==" saltValue="P00qo2Ub1/zTDQ9vOJxlng==" spinCount="100000" sheet="1" objects="1" scenarios="1"/>
  <mergeCells count="3">
    <mergeCell ref="E6:F6"/>
    <mergeCell ref="B15:B29"/>
    <mergeCell ref="B31:B41"/>
  </mergeCells>
  <conditionalFormatting sqref="J12">
    <cfRule type="notContainsBlanks" dxfId="605" priority="1">
      <formula>LEN(TRIM(J12))&gt;0</formula>
    </cfRule>
  </conditionalFormatting>
  <conditionalFormatting sqref="J13">
    <cfRule type="containsText" dxfId="604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603" priority="11">
      <formula>$F$3&gt;45657</formula>
    </cfRule>
  </conditionalFormatting>
  <conditionalFormatting sqref="J19">
    <cfRule type="cellIs" dxfId="602" priority="10" operator="greaterThan">
      <formula>0</formula>
    </cfRule>
  </conditionalFormatting>
  <conditionalFormatting sqref="J23">
    <cfRule type="cellIs" dxfId="601" priority="7" operator="greaterThan">
      <formula>0</formula>
    </cfRule>
  </conditionalFormatting>
  <conditionalFormatting sqref="J25">
    <cfRule type="cellIs" dxfId="600" priority="9" operator="greaterThan">
      <formula>0</formula>
    </cfRule>
  </conditionalFormatting>
  <conditionalFormatting sqref="J28:J29">
    <cfRule type="cellIs" dxfId="599" priority="8" operator="greaterThan">
      <formula>0</formula>
    </cfRule>
  </conditionalFormatting>
  <conditionalFormatting sqref="J33">
    <cfRule type="cellIs" dxfId="598" priority="6" operator="greaterThan">
      <formula>0</formula>
    </cfRule>
  </conditionalFormatting>
  <conditionalFormatting sqref="J38">
    <cfRule type="cellIs" dxfId="597" priority="5" operator="greaterThan">
      <formula>0</formula>
    </cfRule>
  </conditionalFormatting>
  <conditionalFormatting sqref="J41">
    <cfRule type="cellIs" dxfId="596" priority="4" operator="greaterThan">
      <formula>0</formula>
    </cfRule>
  </conditionalFormatting>
  <conditionalFormatting sqref="J45">
    <cfRule type="expression" dxfId="595" priority="3">
      <formula>"Wenn$J$12&gt;$F$3"</formula>
    </cfRule>
  </conditionalFormatting>
  <conditionalFormatting sqref="J46">
    <cfRule type="expression" dxfId="594" priority="2">
      <formula>$F$3&gt;45291</formula>
    </cfRule>
  </conditionalFormatting>
  <dataValidations count="3">
    <dataValidation type="decimal" allowBlank="1" showInputMessage="1" showErrorMessage="1" error="Bitte nur positive Werte einfügen!" sqref="G47:J47 L47" xr:uid="{7D35E9C8-E72D-4038-89D1-9DF2B5057FA0}">
      <formula1>0</formula1>
      <formula2>999999999999999000</formula2>
    </dataValidation>
    <dataValidation type="decimal" allowBlank="1" showInputMessage="1" showErrorMessage="1" error="Bitte nur positive Werte einfügen!" sqref="F47 K29:L45 G29:I45" xr:uid="{809D81E2-F111-450A-A5B8-6798ABF969E2}">
      <formula1>0</formula1>
      <formula2>999999999999</formula2>
    </dataValidation>
    <dataValidation type="decimal" allowBlank="1" showInputMessage="1" showErrorMessage="1" error="Bitte nur positive Werte einfügen!" sqref="K22:L27 G22:I27 J23" xr:uid="{3E94368A-41C2-40B1-8728-D5E905D9DF8C}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EE1F4BF-F78F-4D71-A9B0-FBCAD92373BD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D61A0CFD-22EC-4F26-BAA9-045AA3C7FF5C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A4184F97-F0CF-42D4-AEA0-CF518579437A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35A92A29-21E5-42F9-9E91-7095FA0B3CA4}">
          <x14:formula1>
            <xm:f>Listen!$S$3:$S$50</xm:f>
          </x14:formula1>
          <xm:sqref>F9</xm:sqref>
        </x14:dataValidation>
      </x14:dataValidation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1CCB6-AC0B-48C4-838E-BF9A1CF670C0}">
  <dimension ref="A1:L48"/>
  <sheetViews>
    <sheetView view="pageBreakPreview" topLeftCell="A2" zoomScale="60" zoomScaleNormal="100" workbookViewId="0">
      <selection activeCell="J12" sqref="J12:J46"/>
    </sheetView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7.42578125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" t="s">
        <v>314</v>
      </c>
      <c r="B1" s="1" t="s">
        <v>312</v>
      </c>
      <c r="C1" s="20"/>
      <c r="D1" s="1" t="str">
        <f ca="1">MID(CELL("Dateiname",A2),FIND("]",CELL("Dateiname",A2))+1,31)</f>
        <v>Projekt29</v>
      </c>
      <c r="G1" s="21"/>
    </row>
    <row r="3" spans="1:12" hidden="1" outlineLevel="1" x14ac:dyDescent="0.25">
      <c r="C3" s="1" t="s">
        <v>324</v>
      </c>
      <c r="D3" s="1" t="str">
        <f>+LEFT(D9,2)</f>
        <v>Re</v>
      </c>
      <c r="F3" s="327">
        <f>+F9</f>
        <v>44227</v>
      </c>
    </row>
    <row r="4" spans="1:12" ht="15.75" collapsed="1" x14ac:dyDescent="0.25">
      <c r="C4" s="22" t="str">
        <f>+CONCATENATE(C9," (nicht EU-kofinanziert)")</f>
        <v>Projekt 29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7" t="s">
        <v>341</v>
      </c>
      <c r="F6" s="378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132</v>
      </c>
      <c r="D9" s="124" t="s">
        <v>0</v>
      </c>
      <c r="E9" s="125">
        <v>43831</v>
      </c>
      <c r="F9" s="125">
        <v>44227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2024</v>
      </c>
      <c r="G12" s="192">
        <f>+F12</f>
        <v>2024</v>
      </c>
      <c r="H12" s="192">
        <f>+G12</f>
        <v>2024</v>
      </c>
      <c r="I12" s="192">
        <f>+H12</f>
        <v>2024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2024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6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6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6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6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6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6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6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6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6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6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6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6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6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6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7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7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7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7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7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7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7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7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25">
      <c r="K47" s="25"/>
    </row>
    <row r="48" spans="1:11" x14ac:dyDescent="0.25">
      <c r="K48" s="25"/>
    </row>
  </sheetData>
  <sheetProtection algorithmName="SHA-512" hashValue="6T3mip57NIE1RimGgpXZKf3RistII8Lk0EDHU+H7Vbj2fmsqApsVT9tMA9fqy2YEIe88qEGAKMZPFT9VA0uONw==" saltValue="VfpvDQsV5xKrQvmAeUx2qQ==" spinCount="100000" sheet="1" objects="1" scenarios="1"/>
  <mergeCells count="3">
    <mergeCell ref="E6:F6"/>
    <mergeCell ref="B15:B29"/>
    <mergeCell ref="B31:B41"/>
  </mergeCells>
  <conditionalFormatting sqref="J12">
    <cfRule type="notContainsBlanks" dxfId="593" priority="1">
      <formula>LEN(TRIM(J12))&gt;0</formula>
    </cfRule>
  </conditionalFormatting>
  <conditionalFormatting sqref="J13">
    <cfRule type="containsText" dxfId="592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591" priority="11">
      <formula>$F$3&gt;45657</formula>
    </cfRule>
  </conditionalFormatting>
  <conditionalFormatting sqref="J19">
    <cfRule type="cellIs" dxfId="590" priority="10" operator="greaterThan">
      <formula>0</formula>
    </cfRule>
  </conditionalFormatting>
  <conditionalFormatting sqref="J23">
    <cfRule type="cellIs" dxfId="589" priority="7" operator="greaterThan">
      <formula>0</formula>
    </cfRule>
  </conditionalFormatting>
  <conditionalFormatting sqref="J25">
    <cfRule type="cellIs" dxfId="588" priority="9" operator="greaterThan">
      <formula>0</formula>
    </cfRule>
  </conditionalFormatting>
  <conditionalFormatting sqref="J28:J29">
    <cfRule type="cellIs" dxfId="587" priority="8" operator="greaterThan">
      <formula>0</formula>
    </cfRule>
  </conditionalFormatting>
  <conditionalFormatting sqref="J33">
    <cfRule type="cellIs" dxfId="586" priority="6" operator="greaterThan">
      <formula>0</formula>
    </cfRule>
  </conditionalFormatting>
  <conditionalFormatting sqref="J38">
    <cfRule type="cellIs" dxfId="585" priority="5" operator="greaterThan">
      <formula>0</formula>
    </cfRule>
  </conditionalFormatting>
  <conditionalFormatting sqref="J41">
    <cfRule type="cellIs" dxfId="584" priority="4" operator="greaterThan">
      <formula>0</formula>
    </cfRule>
  </conditionalFormatting>
  <conditionalFormatting sqref="J45">
    <cfRule type="expression" dxfId="583" priority="3">
      <formula>"Wenn$J$12&gt;$F$3"</formula>
    </cfRule>
  </conditionalFormatting>
  <conditionalFormatting sqref="J46">
    <cfRule type="expression" dxfId="582" priority="2">
      <formula>$F$3&gt;45291</formula>
    </cfRule>
  </conditionalFormatting>
  <dataValidations count="3">
    <dataValidation type="decimal" allowBlank="1" showInputMessage="1" showErrorMessage="1" error="Bitte nur positive Werte einfügen!" sqref="K22:L27 G22:I27 J23" xr:uid="{561C4EEC-E486-45F4-A611-9F5DA506DBED}">
      <formula1>0</formula1>
      <formula2>9999999999999</formula2>
    </dataValidation>
    <dataValidation type="decimal" allowBlank="1" showInputMessage="1" showErrorMessage="1" error="Bitte nur positive Werte einfügen!" sqref="F47 K29:L45 G29:I45" xr:uid="{268B3427-7C4E-45B0-B070-34F1FB6243FA}">
      <formula1>0</formula1>
      <formula2>999999999999</formula2>
    </dataValidation>
    <dataValidation type="decimal" allowBlank="1" showInputMessage="1" showErrorMessage="1" error="Bitte nur positive Werte einfügen!" sqref="G47:J47 L47" xr:uid="{FABD456B-DA5B-4411-9278-0484D1EBA14E}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E8CB00B-1C77-4F1A-B459-B5796FED7F78}">
          <x14:formula1>
            <xm:f>Listen!$S$3:$S$50</xm:f>
          </x14:formula1>
          <xm:sqref>F9</xm:sqref>
        </x14:dataValidation>
        <x14:dataValidation type="list" allowBlank="1" showInputMessage="1" showErrorMessage="1" xr:uid="{7B3E3DA3-8B35-4A8B-8DBD-4770ADA4FD14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4FD56327-42D9-43AC-960E-6A36AE8FF629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4198BCED-0D9F-45E2-9255-792A55064EA0}">
          <x14:formula1>
            <xm:f>'Strat.Ziele_Projektträger_Förd.'!$H$6:$H$35</xm:f>
          </x14:formula1>
          <xm:sqref>D9</xm:sqref>
        </x14:dataValidation>
      </x14:dataValidation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38A54-A433-4FFF-B7D0-12368C07095E}">
  <dimension ref="A1:L48"/>
  <sheetViews>
    <sheetView view="pageBreakPreview" topLeftCell="A9" zoomScale="60" zoomScaleNormal="100" workbookViewId="0">
      <selection activeCell="J12" sqref="J12:J46"/>
    </sheetView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7.42578125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" t="s">
        <v>314</v>
      </c>
      <c r="B1" s="1" t="s">
        <v>312</v>
      </c>
      <c r="C1" s="20"/>
      <c r="D1" s="1" t="str">
        <f ca="1">MID(CELL("Dateiname",A2),FIND("]",CELL("Dateiname",A2))+1,31)</f>
        <v>Projekt30</v>
      </c>
      <c r="G1" s="21"/>
    </row>
    <row r="3" spans="1:12" hidden="1" outlineLevel="1" x14ac:dyDescent="0.25">
      <c r="C3" s="1" t="s">
        <v>324</v>
      </c>
      <c r="D3" s="1" t="str">
        <f>+LEFT(D9,2)</f>
        <v>Re</v>
      </c>
      <c r="F3" s="327">
        <f>+F9</f>
        <v>44227</v>
      </c>
    </row>
    <row r="4" spans="1:12" ht="15.75" collapsed="1" x14ac:dyDescent="0.25">
      <c r="C4" s="22" t="str">
        <f>+CONCATENATE(C9," (nicht EU-kofinanziert)")</f>
        <v>Projekt 30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7" t="s">
        <v>341</v>
      </c>
      <c r="F6" s="378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133</v>
      </c>
      <c r="D9" s="124" t="s">
        <v>0</v>
      </c>
      <c r="E9" s="125">
        <v>43831</v>
      </c>
      <c r="F9" s="125">
        <v>44227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2024</v>
      </c>
      <c r="G12" s="192">
        <f>+F12</f>
        <v>2024</v>
      </c>
      <c r="H12" s="192">
        <f>+G12</f>
        <v>2024</v>
      </c>
      <c r="I12" s="192">
        <f>+H12</f>
        <v>2024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2024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6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6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6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6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6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6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6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6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6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6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6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6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6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6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7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7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7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7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7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7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7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7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25">
      <c r="K47" s="25"/>
    </row>
    <row r="48" spans="1:11" x14ac:dyDescent="0.25">
      <c r="K48" s="25"/>
    </row>
  </sheetData>
  <sheetProtection algorithmName="SHA-512" hashValue="4JPTs6J5vJQpRpSkBIn9gW+zfjC+3IUWxwg2x2J0jwS/mAV9iv4VHTz51oR/ZzM63817uxFrQFdoPH59nlZ5JA==" saltValue="3h193vszSslQEQPPtx0MOQ==" spinCount="100000" sheet="1" objects="1" scenarios="1"/>
  <mergeCells count="3">
    <mergeCell ref="E6:F6"/>
    <mergeCell ref="B15:B29"/>
    <mergeCell ref="B31:B41"/>
  </mergeCells>
  <conditionalFormatting sqref="J12">
    <cfRule type="notContainsBlanks" dxfId="581" priority="1">
      <formula>LEN(TRIM(J12))&gt;0</formula>
    </cfRule>
  </conditionalFormatting>
  <conditionalFormatting sqref="J13">
    <cfRule type="containsText" dxfId="580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579" priority="11">
      <formula>$F$3&gt;45657</formula>
    </cfRule>
  </conditionalFormatting>
  <conditionalFormatting sqref="J19">
    <cfRule type="cellIs" dxfId="578" priority="10" operator="greaterThan">
      <formula>0</formula>
    </cfRule>
  </conditionalFormatting>
  <conditionalFormatting sqref="J23">
    <cfRule type="cellIs" dxfId="577" priority="7" operator="greaterThan">
      <formula>0</formula>
    </cfRule>
  </conditionalFormatting>
  <conditionalFormatting sqref="J25">
    <cfRule type="cellIs" dxfId="576" priority="9" operator="greaterThan">
      <formula>0</formula>
    </cfRule>
  </conditionalFormatting>
  <conditionalFormatting sqref="J28:J29">
    <cfRule type="cellIs" dxfId="575" priority="8" operator="greaterThan">
      <formula>0</formula>
    </cfRule>
  </conditionalFormatting>
  <conditionalFormatting sqref="J33">
    <cfRule type="cellIs" dxfId="574" priority="6" operator="greaterThan">
      <formula>0</formula>
    </cfRule>
  </conditionalFormatting>
  <conditionalFormatting sqref="J38">
    <cfRule type="cellIs" dxfId="573" priority="5" operator="greaterThan">
      <formula>0</formula>
    </cfRule>
  </conditionalFormatting>
  <conditionalFormatting sqref="J41">
    <cfRule type="cellIs" dxfId="572" priority="4" operator="greaterThan">
      <formula>0</formula>
    </cfRule>
  </conditionalFormatting>
  <conditionalFormatting sqref="J45">
    <cfRule type="expression" dxfId="571" priority="3">
      <formula>"Wenn$J$12&gt;$F$3"</formula>
    </cfRule>
  </conditionalFormatting>
  <conditionalFormatting sqref="J46">
    <cfRule type="expression" dxfId="570" priority="2">
      <formula>$F$3&gt;45291</formula>
    </cfRule>
  </conditionalFormatting>
  <dataValidations count="3">
    <dataValidation type="decimal" allowBlank="1" showInputMessage="1" showErrorMessage="1" error="Bitte nur positive Werte einfügen!" sqref="G47:J47 L47" xr:uid="{7223C0BA-9D00-4E50-A751-F05DB3CF9E66}">
      <formula1>0</formula1>
      <formula2>999999999999999000</formula2>
    </dataValidation>
    <dataValidation type="decimal" allowBlank="1" showInputMessage="1" showErrorMessage="1" error="Bitte nur positive Werte einfügen!" sqref="F47 K29:L45 G29:I45" xr:uid="{F77E6F3C-DC90-419B-B26C-8C151306B532}">
      <formula1>0</formula1>
      <formula2>999999999999</formula2>
    </dataValidation>
    <dataValidation type="decimal" allowBlank="1" showInputMessage="1" showErrorMessage="1" error="Bitte nur positive Werte einfügen!" sqref="K22:L27 G22:I27 J23" xr:uid="{1877C8AA-7F82-4CA1-8A6D-47B09FDDF19A}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C5E59F69-067A-4696-8D89-88AD60393B0E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738F3212-4139-4928-9439-5553F87BAC88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1989A429-770E-41D6-8B46-C1F2BCD1EC5A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4065A0A2-A92E-43E4-8A58-87B252FF5578}">
          <x14:formula1>
            <xm:f>Listen!$S$3:$S$50</xm:f>
          </x14:formula1>
          <xm:sqref>F9</xm:sqref>
        </x14:dataValidation>
      </x14:dataValidation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0495E-26EA-4FA3-8CDF-D3A2FC3B9249}">
  <dimension ref="A1:L48"/>
  <sheetViews>
    <sheetView view="pageBreakPreview" topLeftCell="A2" zoomScale="60" zoomScaleNormal="100" workbookViewId="0">
      <selection activeCell="J12" sqref="J12:J46"/>
    </sheetView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7.42578125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" t="s">
        <v>314</v>
      </c>
      <c r="B1" s="1" t="s">
        <v>312</v>
      </c>
      <c r="C1" s="20"/>
      <c r="D1" s="1" t="str">
        <f ca="1">MID(CELL("Dateiname",A2),FIND("]",CELL("Dateiname",A2))+1,31)</f>
        <v>Projekt31</v>
      </c>
      <c r="G1" s="21"/>
    </row>
    <row r="3" spans="1:12" hidden="1" outlineLevel="1" x14ac:dyDescent="0.25">
      <c r="C3" s="1" t="s">
        <v>324</v>
      </c>
      <c r="D3" s="1" t="str">
        <f>+LEFT(D9,2)</f>
        <v>Re</v>
      </c>
      <c r="F3" s="327">
        <f>+F9</f>
        <v>44227</v>
      </c>
    </row>
    <row r="4" spans="1:12" ht="15.75" collapsed="1" x14ac:dyDescent="0.25">
      <c r="C4" s="22" t="str">
        <f>+CONCATENATE(C9," (nicht EU-kofinanziert)")</f>
        <v>Projekt 31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7" t="s">
        <v>341</v>
      </c>
      <c r="F6" s="378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164</v>
      </c>
      <c r="D9" s="124" t="s">
        <v>0</v>
      </c>
      <c r="E9" s="125">
        <v>43831</v>
      </c>
      <c r="F9" s="125">
        <v>44227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2024</v>
      </c>
      <c r="G12" s="192">
        <f>+F12</f>
        <v>2024</v>
      </c>
      <c r="H12" s="192">
        <f>+G12</f>
        <v>2024</v>
      </c>
      <c r="I12" s="192">
        <f>+H12</f>
        <v>2024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2024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6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6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6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6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6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6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6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6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6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6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6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6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6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6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7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7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7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7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7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7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7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7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25">
      <c r="K47" s="25"/>
    </row>
    <row r="48" spans="1:11" x14ac:dyDescent="0.25">
      <c r="K48" s="25"/>
    </row>
  </sheetData>
  <sheetProtection algorithmName="SHA-512" hashValue="rbpZzY2X+v+Sm/7QORMvPKfKFGmzNxeC3rTNt2tlrKpbLn/4zM27OF2j4bANrkkjj1YnQa0vlbrCswtNhl9z1Q==" saltValue="t+qkX/A+b+KLmJIR79QtzQ==" spinCount="100000" sheet="1" objects="1" scenarios="1"/>
  <mergeCells count="3">
    <mergeCell ref="E6:F6"/>
    <mergeCell ref="B15:B29"/>
    <mergeCell ref="B31:B41"/>
  </mergeCells>
  <conditionalFormatting sqref="J12">
    <cfRule type="notContainsBlanks" dxfId="569" priority="1">
      <formula>LEN(TRIM(J12))&gt;0</formula>
    </cfRule>
  </conditionalFormatting>
  <conditionalFormatting sqref="J13">
    <cfRule type="containsText" dxfId="568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567" priority="11">
      <formula>$F$3&gt;45657</formula>
    </cfRule>
  </conditionalFormatting>
  <conditionalFormatting sqref="J19">
    <cfRule type="cellIs" dxfId="566" priority="10" operator="greaterThan">
      <formula>0</formula>
    </cfRule>
  </conditionalFormatting>
  <conditionalFormatting sqref="J23">
    <cfRule type="cellIs" dxfId="565" priority="7" operator="greaterThan">
      <formula>0</formula>
    </cfRule>
  </conditionalFormatting>
  <conditionalFormatting sqref="J25">
    <cfRule type="cellIs" dxfId="564" priority="9" operator="greaterThan">
      <formula>0</formula>
    </cfRule>
  </conditionalFormatting>
  <conditionalFormatting sqref="J28:J29">
    <cfRule type="cellIs" dxfId="563" priority="8" operator="greaterThan">
      <formula>0</formula>
    </cfRule>
  </conditionalFormatting>
  <conditionalFormatting sqref="J33">
    <cfRule type="cellIs" dxfId="562" priority="6" operator="greaterThan">
      <formula>0</formula>
    </cfRule>
  </conditionalFormatting>
  <conditionalFormatting sqref="J38">
    <cfRule type="cellIs" dxfId="561" priority="5" operator="greaterThan">
      <formula>0</formula>
    </cfRule>
  </conditionalFormatting>
  <conditionalFormatting sqref="J41">
    <cfRule type="cellIs" dxfId="560" priority="4" operator="greaterThan">
      <formula>0</formula>
    </cfRule>
  </conditionalFormatting>
  <conditionalFormatting sqref="J45">
    <cfRule type="expression" dxfId="559" priority="3">
      <formula>"Wenn$J$12&gt;$F$3"</formula>
    </cfRule>
  </conditionalFormatting>
  <conditionalFormatting sqref="J46">
    <cfRule type="expression" dxfId="558" priority="2">
      <formula>$F$3&gt;45291</formula>
    </cfRule>
  </conditionalFormatting>
  <dataValidations count="3">
    <dataValidation type="decimal" allowBlank="1" showInputMessage="1" showErrorMessage="1" error="Bitte nur positive Werte einfügen!" sqref="K22:L27 G22:I27 J23" xr:uid="{C7B9A0BE-2951-4F73-B697-A225AE82B2F1}">
      <formula1>0</formula1>
      <formula2>9999999999999</formula2>
    </dataValidation>
    <dataValidation type="decimal" allowBlank="1" showInputMessage="1" showErrorMessage="1" error="Bitte nur positive Werte einfügen!" sqref="F47 K29:L45 G29:I45" xr:uid="{5588D3D0-B910-4CFB-9B48-35B099E2DF54}">
      <formula1>0</formula1>
      <formula2>999999999999</formula2>
    </dataValidation>
    <dataValidation type="decimal" allowBlank="1" showInputMessage="1" showErrorMessage="1" error="Bitte nur positive Werte einfügen!" sqref="G47:J47 L47" xr:uid="{8B360600-9926-40DC-8F0C-8D85F0587900}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C30B6CE9-D666-40A9-B196-2F4746443ED4}">
          <x14:formula1>
            <xm:f>Listen!$S$3:$S$50</xm:f>
          </x14:formula1>
          <xm:sqref>F9</xm:sqref>
        </x14:dataValidation>
        <x14:dataValidation type="list" allowBlank="1" showInputMessage="1" showErrorMessage="1" xr:uid="{96352DC8-6FAA-4D89-BC86-7FBE6F7B846D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D938AE66-FDB0-40CC-96F6-DD08D8569CE7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06C493B8-0342-4A26-98DE-101F36DB1B2C}">
          <x14:formula1>
            <xm:f>'Strat.Ziele_Projektträger_Förd.'!$H$6:$H$35</xm:f>
          </x14:formula1>
          <xm:sqref>D9</xm:sqref>
        </x14:dataValidation>
      </x14:dataValidation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0DD40-95C6-4842-8086-F42B3AE7A464}">
  <dimension ref="A1:L48"/>
  <sheetViews>
    <sheetView view="pageBreakPreview" topLeftCell="A2" zoomScale="60" zoomScaleNormal="100" workbookViewId="0">
      <selection activeCell="J12" sqref="J12:J46"/>
    </sheetView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7.42578125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" t="s">
        <v>314</v>
      </c>
      <c r="B1" s="1" t="s">
        <v>312</v>
      </c>
      <c r="C1" s="20"/>
      <c r="D1" s="1" t="str">
        <f ca="1">MID(CELL("Dateiname",A2),FIND("]",CELL("Dateiname",A2))+1,31)</f>
        <v>Projekt32</v>
      </c>
      <c r="G1" s="21"/>
    </row>
    <row r="3" spans="1:12" hidden="1" outlineLevel="1" x14ac:dyDescent="0.25">
      <c r="C3" s="1" t="s">
        <v>324</v>
      </c>
      <c r="D3" s="1" t="str">
        <f>+LEFT(D9,2)</f>
        <v>Re</v>
      </c>
      <c r="F3" s="327">
        <f>+F9</f>
        <v>44227</v>
      </c>
    </row>
    <row r="4" spans="1:12" ht="15.75" collapsed="1" x14ac:dyDescent="0.25">
      <c r="C4" s="22" t="str">
        <f>+CONCATENATE(C9," (nicht EU-kofinanziert)")</f>
        <v>Projekt 32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7" t="s">
        <v>341</v>
      </c>
      <c r="F6" s="378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165</v>
      </c>
      <c r="D9" s="124" t="s">
        <v>0</v>
      </c>
      <c r="E9" s="125">
        <v>43831</v>
      </c>
      <c r="F9" s="125">
        <v>44227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2024</v>
      </c>
      <c r="G12" s="192">
        <f>+F12</f>
        <v>2024</v>
      </c>
      <c r="H12" s="192">
        <f>+G12</f>
        <v>2024</v>
      </c>
      <c r="I12" s="192">
        <f>+H12</f>
        <v>2024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2024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6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6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6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6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6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6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6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6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6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6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6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6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6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6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7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7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7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7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7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7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7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7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25">
      <c r="K47" s="25"/>
    </row>
    <row r="48" spans="1:11" x14ac:dyDescent="0.25">
      <c r="K48" s="25"/>
    </row>
  </sheetData>
  <sheetProtection algorithmName="SHA-512" hashValue="F2w/DsddMuupCMNCiRrCxYAeeOjAqfwYCz6B80vVsGGXcNtBpvSSIhCjTww9wXMkcSZZIOrDeoOVVIAa6Ak4Pw==" saltValue="/ToRZhJ5ry3BJ7WU2fNyZA==" spinCount="100000" sheet="1" objects="1" scenarios="1"/>
  <mergeCells count="3">
    <mergeCell ref="E6:F6"/>
    <mergeCell ref="B15:B29"/>
    <mergeCell ref="B31:B41"/>
  </mergeCells>
  <conditionalFormatting sqref="J12">
    <cfRule type="notContainsBlanks" dxfId="557" priority="1">
      <formula>LEN(TRIM(J12))&gt;0</formula>
    </cfRule>
  </conditionalFormatting>
  <conditionalFormatting sqref="J13">
    <cfRule type="containsText" dxfId="556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555" priority="11">
      <formula>$F$3&gt;45657</formula>
    </cfRule>
  </conditionalFormatting>
  <conditionalFormatting sqref="J19">
    <cfRule type="cellIs" dxfId="554" priority="10" operator="greaterThan">
      <formula>0</formula>
    </cfRule>
  </conditionalFormatting>
  <conditionalFormatting sqref="J23">
    <cfRule type="cellIs" dxfId="553" priority="7" operator="greaterThan">
      <formula>0</formula>
    </cfRule>
  </conditionalFormatting>
  <conditionalFormatting sqref="J25">
    <cfRule type="cellIs" dxfId="552" priority="9" operator="greaterThan">
      <formula>0</formula>
    </cfRule>
  </conditionalFormatting>
  <conditionalFormatting sqref="J28:J29">
    <cfRule type="cellIs" dxfId="551" priority="8" operator="greaterThan">
      <formula>0</formula>
    </cfRule>
  </conditionalFormatting>
  <conditionalFormatting sqref="J33">
    <cfRule type="cellIs" dxfId="550" priority="6" operator="greaterThan">
      <formula>0</formula>
    </cfRule>
  </conditionalFormatting>
  <conditionalFormatting sqref="J38">
    <cfRule type="cellIs" dxfId="549" priority="5" operator="greaterThan">
      <formula>0</formula>
    </cfRule>
  </conditionalFormatting>
  <conditionalFormatting sqref="J41">
    <cfRule type="cellIs" dxfId="548" priority="4" operator="greaterThan">
      <formula>0</formula>
    </cfRule>
  </conditionalFormatting>
  <conditionalFormatting sqref="J45">
    <cfRule type="expression" dxfId="547" priority="3">
      <formula>"Wenn$J$12&gt;$F$3"</formula>
    </cfRule>
  </conditionalFormatting>
  <conditionalFormatting sqref="J46">
    <cfRule type="expression" dxfId="546" priority="2">
      <formula>$F$3&gt;45291</formula>
    </cfRule>
  </conditionalFormatting>
  <dataValidations count="3">
    <dataValidation type="decimal" allowBlank="1" showInputMessage="1" showErrorMessage="1" error="Bitte nur positive Werte einfügen!" sqref="G47:J47 L47" xr:uid="{43561B1D-552E-4B59-973C-CD1037343516}">
      <formula1>0</formula1>
      <formula2>999999999999999000</formula2>
    </dataValidation>
    <dataValidation type="decimal" allowBlank="1" showInputMessage="1" showErrorMessage="1" error="Bitte nur positive Werte einfügen!" sqref="F47 K29:L45 G29:I45" xr:uid="{B8F97728-6A42-45F2-AA85-B4545685A0AC}">
      <formula1>0</formula1>
      <formula2>999999999999</formula2>
    </dataValidation>
    <dataValidation type="decimal" allowBlank="1" showInputMessage="1" showErrorMessage="1" error="Bitte nur positive Werte einfügen!" sqref="K22:L27 G22:I27 J23" xr:uid="{FFE3582C-A96E-44BD-8CE4-13BE498CB15E}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11D11C6-FB10-47AF-A339-B55301F657E3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604F9DA3-5DBE-4051-BB9B-496CC5CFA42B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D4F7A36A-D161-400F-879C-762EDBE1E7FE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D082A2EA-203D-40E8-8C26-EA144BAC84BE}">
          <x14:formula1>
            <xm:f>Listen!$S$3:$S$50</xm:f>
          </x14:formula1>
          <xm:sqref>F9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V59"/>
  <sheetViews>
    <sheetView zoomScale="85" zoomScaleNormal="85" workbookViewId="0">
      <selection activeCell="B34" sqref="B34"/>
    </sheetView>
  </sheetViews>
  <sheetFormatPr baseColWidth="10" defaultColWidth="16.7109375" defaultRowHeight="45" customHeight="1" x14ac:dyDescent="0.25"/>
  <cols>
    <col min="1" max="1" width="5" style="1" customWidth="1"/>
    <col min="2" max="2" width="25.7109375" style="24" customWidth="1"/>
    <col min="3" max="3" width="25.7109375" style="75" customWidth="1"/>
    <col min="4" max="6" width="25.7109375" style="76" customWidth="1"/>
    <col min="7" max="7" width="25.7109375" style="24" customWidth="1"/>
    <col min="8" max="8" width="25.7109375" style="78" customWidth="1"/>
    <col min="9" max="9" width="25.7109375" style="89" customWidth="1"/>
    <col min="10" max="11" width="25.7109375" style="24" customWidth="1"/>
    <col min="12" max="16384" width="16.7109375" style="1"/>
  </cols>
  <sheetData>
    <row r="1" spans="2:11" ht="15" x14ac:dyDescent="0.25">
      <c r="B1" s="1"/>
      <c r="C1" s="1"/>
      <c r="D1" s="1"/>
      <c r="E1" s="1"/>
      <c r="F1" s="1"/>
      <c r="G1" s="1"/>
      <c r="H1" s="1"/>
      <c r="I1" s="1"/>
      <c r="J1" s="1"/>
      <c r="K1" s="1"/>
    </row>
    <row r="2" spans="2:11" ht="15.75" x14ac:dyDescent="0.25">
      <c r="B2" s="22" t="s">
        <v>377</v>
      </c>
      <c r="C2" s="1"/>
      <c r="D2" s="1"/>
      <c r="E2" s="92">
        <f>+Finanztabelle!$F$2</f>
        <v>2024</v>
      </c>
      <c r="F2" s="1"/>
      <c r="G2" s="1"/>
      <c r="H2" s="1"/>
      <c r="I2" s="1"/>
      <c r="J2" s="1"/>
      <c r="K2" s="1"/>
    </row>
    <row r="3" spans="2:11" ht="15" x14ac:dyDescent="0.25">
      <c r="B3" s="1"/>
      <c r="C3" s="1"/>
      <c r="D3" s="1"/>
      <c r="E3" s="1"/>
      <c r="F3" s="1"/>
      <c r="G3" s="1"/>
      <c r="H3" s="1"/>
      <c r="I3" s="1"/>
      <c r="J3" s="1"/>
      <c r="K3" s="1"/>
    </row>
    <row r="4" spans="2:11" ht="15" x14ac:dyDescent="0.25">
      <c r="B4" s="179" t="s">
        <v>18</v>
      </c>
      <c r="C4" s="7" t="s">
        <v>18</v>
      </c>
      <c r="D4" s="377" t="s">
        <v>378</v>
      </c>
      <c r="E4" s="378"/>
      <c r="F4" s="179" t="s">
        <v>3</v>
      </c>
      <c r="G4" s="7"/>
      <c r="H4" s="382" t="s">
        <v>205</v>
      </c>
      <c r="I4" s="383"/>
      <c r="J4" s="383"/>
      <c r="K4" s="384"/>
    </row>
    <row r="5" spans="2:11" ht="15" x14ac:dyDescent="0.25">
      <c r="B5" s="179" t="s">
        <v>17</v>
      </c>
      <c r="C5" s="7" t="s">
        <v>14</v>
      </c>
      <c r="D5" s="8" t="s">
        <v>21</v>
      </c>
      <c r="E5" s="179" t="s">
        <v>22</v>
      </c>
      <c r="F5" s="179" t="s">
        <v>26</v>
      </c>
      <c r="G5" s="7" t="s">
        <v>16</v>
      </c>
      <c r="H5" s="10" t="s">
        <v>249</v>
      </c>
      <c r="I5" s="365" t="s">
        <v>1</v>
      </c>
      <c r="J5" s="12" t="s">
        <v>175</v>
      </c>
      <c r="K5" s="12" t="s">
        <v>25</v>
      </c>
    </row>
    <row r="6" spans="2:11" ht="5.0999999999999996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2:11" ht="45" customHeight="1" x14ac:dyDescent="0.25">
      <c r="B7" s="362"/>
      <c r="C7" s="363"/>
      <c r="D7" s="363"/>
      <c r="E7" s="363"/>
      <c r="F7" s="364"/>
      <c r="G7" s="364"/>
      <c r="H7" s="364"/>
      <c r="I7" s="364"/>
      <c r="J7" s="364"/>
      <c r="K7" s="364"/>
    </row>
    <row r="8" spans="2:11" ht="45" customHeight="1" x14ac:dyDescent="0.25">
      <c r="B8" s="362"/>
      <c r="C8" s="363"/>
      <c r="D8" s="363"/>
      <c r="E8" s="363"/>
      <c r="F8" s="364"/>
      <c r="G8" s="364"/>
      <c r="H8" s="364"/>
      <c r="I8" s="364"/>
      <c r="J8" s="364"/>
      <c r="K8" s="364"/>
    </row>
    <row r="9" spans="2:11" ht="45" customHeight="1" x14ac:dyDescent="0.25">
      <c r="B9" s="362"/>
      <c r="C9" s="363"/>
      <c r="D9" s="363"/>
      <c r="E9" s="363"/>
      <c r="F9" s="364"/>
      <c r="G9" s="364"/>
      <c r="H9" s="364"/>
      <c r="I9" s="364"/>
      <c r="J9" s="364"/>
      <c r="K9" s="364"/>
    </row>
    <row r="10" spans="2:11" ht="45" customHeight="1" x14ac:dyDescent="0.25">
      <c r="B10" s="362"/>
      <c r="C10" s="363"/>
      <c r="D10" s="363"/>
      <c r="E10" s="363"/>
      <c r="F10" s="364"/>
      <c r="G10" s="364"/>
      <c r="H10" s="364"/>
      <c r="I10" s="364"/>
      <c r="J10" s="364"/>
      <c r="K10" s="364"/>
    </row>
    <row r="11" spans="2:11" ht="45" customHeight="1" x14ac:dyDescent="0.25">
      <c r="B11" s="362"/>
      <c r="C11" s="363"/>
      <c r="D11" s="363"/>
      <c r="E11" s="363"/>
      <c r="F11" s="364"/>
      <c r="G11" s="364"/>
      <c r="H11" s="364"/>
      <c r="I11" s="364"/>
      <c r="J11" s="364"/>
      <c r="K11" s="364"/>
    </row>
    <row r="12" spans="2:11" ht="45" customHeight="1" x14ac:dyDescent="0.25">
      <c r="B12" s="362"/>
      <c r="C12" s="363"/>
      <c r="D12" s="363"/>
      <c r="E12" s="363"/>
      <c r="F12" s="364"/>
      <c r="G12" s="364"/>
      <c r="H12" s="364"/>
      <c r="I12" s="364"/>
      <c r="J12" s="364"/>
      <c r="K12" s="364"/>
    </row>
    <row r="13" spans="2:11" ht="45" customHeight="1" x14ac:dyDescent="0.25">
      <c r="B13" s="362"/>
      <c r="C13" s="363"/>
      <c r="D13" s="363"/>
      <c r="E13" s="363"/>
      <c r="F13" s="364"/>
      <c r="G13" s="364"/>
      <c r="H13" s="364"/>
      <c r="I13" s="364"/>
      <c r="J13" s="364"/>
      <c r="K13" s="364"/>
    </row>
    <row r="14" spans="2:11" ht="45" customHeight="1" x14ac:dyDescent="0.25">
      <c r="B14" s="362"/>
      <c r="C14" s="363"/>
      <c r="D14" s="363"/>
      <c r="E14" s="363"/>
      <c r="F14" s="364"/>
      <c r="G14" s="364"/>
      <c r="H14" s="364"/>
      <c r="I14" s="364"/>
      <c r="J14" s="364"/>
      <c r="K14" s="364"/>
    </row>
    <row r="15" spans="2:11" ht="45" customHeight="1" x14ac:dyDescent="0.25">
      <c r="B15" s="362"/>
      <c r="C15" s="363"/>
      <c r="D15" s="363"/>
      <c r="E15" s="363"/>
      <c r="F15" s="364"/>
      <c r="G15" s="364"/>
      <c r="H15" s="364"/>
      <c r="I15" s="364"/>
      <c r="J15" s="364"/>
      <c r="K15" s="364"/>
    </row>
    <row r="16" spans="2:11" ht="45" customHeight="1" x14ac:dyDescent="0.25">
      <c r="B16" s="362"/>
      <c r="C16" s="363"/>
      <c r="D16" s="363"/>
      <c r="E16" s="363"/>
      <c r="F16" s="364"/>
      <c r="G16" s="364"/>
      <c r="H16" s="364"/>
      <c r="I16" s="364"/>
      <c r="J16" s="364"/>
      <c r="K16" s="364"/>
    </row>
    <row r="17" spans="2:11" ht="45" customHeight="1" x14ac:dyDescent="0.25">
      <c r="B17" s="362"/>
      <c r="C17" s="363"/>
      <c r="D17" s="363"/>
      <c r="E17" s="363"/>
      <c r="F17" s="364"/>
      <c r="G17" s="364"/>
      <c r="H17" s="364"/>
      <c r="I17" s="364"/>
      <c r="J17" s="364"/>
      <c r="K17" s="364"/>
    </row>
    <row r="18" spans="2:11" ht="45" customHeight="1" x14ac:dyDescent="0.25">
      <c r="B18" s="362"/>
      <c r="C18" s="363"/>
      <c r="D18" s="363"/>
      <c r="E18" s="363"/>
      <c r="F18" s="364"/>
      <c r="G18" s="364"/>
      <c r="H18" s="364"/>
      <c r="I18" s="364"/>
      <c r="J18" s="364"/>
      <c r="K18" s="364"/>
    </row>
    <row r="19" spans="2:11" ht="45" customHeight="1" x14ac:dyDescent="0.25">
      <c r="B19" s="362"/>
      <c r="C19" s="363"/>
      <c r="D19" s="363"/>
      <c r="E19" s="363"/>
      <c r="F19" s="364"/>
      <c r="G19" s="364"/>
      <c r="H19" s="364"/>
      <c r="I19" s="364"/>
      <c r="J19" s="364"/>
      <c r="K19" s="364"/>
    </row>
    <row r="20" spans="2:11" ht="45" customHeight="1" x14ac:dyDescent="0.25">
      <c r="B20" s="362"/>
      <c r="C20" s="363"/>
      <c r="D20" s="363"/>
      <c r="E20" s="363"/>
      <c r="F20" s="364"/>
      <c r="G20" s="364"/>
      <c r="H20" s="364"/>
      <c r="I20" s="364"/>
      <c r="J20" s="364"/>
      <c r="K20" s="364"/>
    </row>
    <row r="21" spans="2:11" ht="45" customHeight="1" x14ac:dyDescent="0.25">
      <c r="B21" s="362"/>
      <c r="C21" s="363"/>
      <c r="D21" s="363"/>
      <c r="E21" s="363"/>
      <c r="F21" s="364"/>
      <c r="G21" s="364"/>
      <c r="H21" s="364"/>
      <c r="I21" s="364"/>
      <c r="J21" s="364"/>
      <c r="K21" s="364"/>
    </row>
    <row r="22" spans="2:11" ht="45" customHeight="1" x14ac:dyDescent="0.25">
      <c r="B22" s="362"/>
      <c r="C22" s="363"/>
      <c r="D22" s="363"/>
      <c r="E22" s="363"/>
      <c r="F22" s="364"/>
      <c r="G22" s="364"/>
      <c r="H22" s="364"/>
      <c r="I22" s="364"/>
      <c r="J22" s="364"/>
      <c r="K22" s="364"/>
    </row>
    <row r="23" spans="2:11" ht="45" customHeight="1" x14ac:dyDescent="0.25">
      <c r="B23" s="362"/>
      <c r="C23" s="363"/>
      <c r="D23" s="363"/>
      <c r="E23" s="363"/>
      <c r="F23" s="364"/>
      <c r="G23" s="364"/>
      <c r="H23" s="364"/>
      <c r="I23" s="364"/>
      <c r="J23" s="364"/>
      <c r="K23" s="364"/>
    </row>
    <row r="24" spans="2:11" ht="45" customHeight="1" x14ac:dyDescent="0.25">
      <c r="B24" s="362"/>
      <c r="C24" s="363"/>
      <c r="D24" s="363"/>
      <c r="E24" s="363"/>
      <c r="F24" s="364"/>
      <c r="G24" s="364"/>
      <c r="H24" s="364"/>
      <c r="I24" s="364"/>
      <c r="J24" s="364"/>
      <c r="K24" s="364"/>
    </row>
    <row r="25" spans="2:11" ht="45" customHeight="1" x14ac:dyDescent="0.25">
      <c r="B25" s="362"/>
      <c r="C25" s="363"/>
      <c r="D25" s="363"/>
      <c r="E25" s="363"/>
      <c r="F25" s="364"/>
      <c r="G25" s="364"/>
      <c r="H25" s="364"/>
      <c r="I25" s="364"/>
      <c r="J25" s="364"/>
      <c r="K25" s="364"/>
    </row>
    <row r="26" spans="2:11" ht="45" customHeight="1" x14ac:dyDescent="0.25">
      <c r="B26" s="362"/>
      <c r="C26" s="363"/>
      <c r="D26" s="363"/>
      <c r="E26" s="363"/>
      <c r="F26" s="364"/>
      <c r="G26" s="364"/>
      <c r="H26" s="364"/>
      <c r="I26" s="364"/>
      <c r="J26" s="364"/>
      <c r="K26" s="364"/>
    </row>
    <row r="27" spans="2:11" ht="45" customHeight="1" x14ac:dyDescent="0.25">
      <c r="B27" s="362"/>
      <c r="C27" s="363"/>
      <c r="D27" s="363"/>
      <c r="E27" s="363"/>
      <c r="F27" s="364"/>
      <c r="G27" s="364"/>
      <c r="H27" s="364"/>
      <c r="I27" s="364"/>
      <c r="J27" s="364"/>
      <c r="K27" s="364"/>
    </row>
    <row r="28" spans="2:11" ht="45" customHeight="1" x14ac:dyDescent="0.25">
      <c r="B28" s="362"/>
      <c r="C28" s="363"/>
      <c r="D28" s="363"/>
      <c r="E28" s="363"/>
      <c r="F28" s="364"/>
      <c r="G28" s="364"/>
      <c r="H28" s="364"/>
      <c r="I28" s="364"/>
      <c r="J28" s="364"/>
      <c r="K28" s="364"/>
    </row>
    <row r="29" spans="2:11" ht="45" customHeight="1" x14ac:dyDescent="0.25">
      <c r="B29" s="362"/>
      <c r="C29" s="363"/>
      <c r="D29" s="363"/>
      <c r="E29" s="363"/>
      <c r="F29" s="364"/>
      <c r="G29" s="364"/>
      <c r="H29" s="364"/>
      <c r="I29" s="364"/>
      <c r="J29" s="364"/>
      <c r="K29" s="364"/>
    </row>
    <row r="30" spans="2:11" ht="45" customHeight="1" x14ac:dyDescent="0.25">
      <c r="B30" s="362"/>
      <c r="C30" s="363"/>
      <c r="D30" s="363"/>
      <c r="E30" s="363"/>
      <c r="F30" s="364"/>
      <c r="G30" s="364"/>
      <c r="H30" s="364"/>
      <c r="I30" s="364"/>
      <c r="J30" s="364"/>
      <c r="K30" s="364"/>
    </row>
    <row r="31" spans="2:11" ht="45" customHeight="1" x14ac:dyDescent="0.25">
      <c r="B31" s="362"/>
      <c r="C31" s="363"/>
      <c r="D31" s="363"/>
      <c r="E31" s="363"/>
      <c r="F31" s="364"/>
      <c r="G31" s="364"/>
      <c r="H31" s="364"/>
      <c r="I31" s="364"/>
      <c r="J31" s="364"/>
      <c r="K31" s="364"/>
    </row>
    <row r="32" spans="2:11" ht="45" customHeight="1" x14ac:dyDescent="0.25">
      <c r="B32" s="362"/>
      <c r="C32" s="363"/>
      <c r="D32" s="363"/>
      <c r="E32" s="363"/>
      <c r="F32" s="364"/>
      <c r="G32" s="364"/>
      <c r="H32" s="364"/>
      <c r="I32" s="364"/>
      <c r="J32" s="364"/>
      <c r="K32" s="364"/>
    </row>
    <row r="33" spans="2:22" ht="45" customHeight="1" x14ac:dyDescent="0.25">
      <c r="B33" s="362"/>
      <c r="C33" s="363"/>
      <c r="D33" s="363"/>
      <c r="E33" s="363"/>
      <c r="F33" s="364"/>
      <c r="G33" s="364"/>
      <c r="H33" s="364"/>
      <c r="I33" s="364"/>
      <c r="J33" s="364"/>
      <c r="K33" s="364"/>
    </row>
    <row r="34" spans="2:22" ht="45" customHeight="1" x14ac:dyDescent="0.25">
      <c r="B34" s="362"/>
      <c r="C34" s="363"/>
      <c r="D34" s="363"/>
      <c r="E34" s="363"/>
      <c r="F34" s="364"/>
      <c r="G34" s="364"/>
      <c r="H34" s="364"/>
      <c r="I34" s="364"/>
      <c r="J34" s="364"/>
      <c r="K34" s="364"/>
    </row>
    <row r="35" spans="2:22" ht="45" customHeight="1" x14ac:dyDescent="0.25">
      <c r="B35" s="362"/>
      <c r="C35" s="363"/>
      <c r="D35" s="363"/>
      <c r="E35" s="363"/>
      <c r="F35" s="364"/>
      <c r="G35" s="364"/>
      <c r="H35" s="364"/>
      <c r="I35" s="364"/>
      <c r="J35" s="364"/>
      <c r="K35" s="364"/>
    </row>
    <row r="36" spans="2:22" ht="45" customHeight="1" x14ac:dyDescent="0.25">
      <c r="B36" s="362"/>
      <c r="C36" s="363"/>
      <c r="D36" s="363"/>
      <c r="E36" s="363"/>
      <c r="F36" s="364"/>
      <c r="G36" s="364"/>
      <c r="H36" s="364"/>
      <c r="I36" s="364"/>
      <c r="J36" s="364"/>
      <c r="K36" s="364"/>
    </row>
    <row r="37" spans="2:22" ht="45" customHeight="1" x14ac:dyDescent="0.25">
      <c r="B37" s="362"/>
      <c r="C37" s="363"/>
      <c r="D37" s="363"/>
      <c r="E37" s="363"/>
      <c r="F37" s="364"/>
      <c r="G37" s="364"/>
      <c r="H37" s="364"/>
      <c r="I37" s="364"/>
      <c r="J37" s="364"/>
      <c r="K37" s="364"/>
    </row>
    <row r="38" spans="2:22" ht="45" customHeight="1" x14ac:dyDescent="0.25">
      <c r="B38" s="362"/>
      <c r="C38" s="363"/>
      <c r="D38" s="363"/>
      <c r="E38" s="363"/>
      <c r="F38" s="364"/>
      <c r="G38" s="364"/>
      <c r="H38" s="364"/>
      <c r="I38" s="364"/>
      <c r="J38" s="364"/>
      <c r="K38" s="364"/>
    </row>
    <row r="39" spans="2:22" ht="45" customHeight="1" x14ac:dyDescent="0.25">
      <c r="B39" s="362"/>
      <c r="C39" s="363"/>
      <c r="D39" s="363"/>
      <c r="E39" s="363"/>
      <c r="F39" s="364"/>
      <c r="G39" s="364"/>
      <c r="H39" s="364"/>
      <c r="I39" s="364"/>
      <c r="J39" s="364"/>
      <c r="K39" s="364"/>
    </row>
    <row r="40" spans="2:22" ht="45" customHeight="1" x14ac:dyDescent="0.25">
      <c r="B40" s="362"/>
      <c r="C40" s="363"/>
      <c r="D40" s="363"/>
      <c r="E40" s="363"/>
      <c r="F40" s="364"/>
      <c r="G40" s="364"/>
      <c r="H40" s="364"/>
      <c r="I40" s="364"/>
      <c r="J40" s="364"/>
      <c r="K40" s="364"/>
    </row>
    <row r="41" spans="2:22" ht="45" customHeight="1" x14ac:dyDescent="0.25">
      <c r="B41" s="362"/>
      <c r="C41" s="363"/>
      <c r="D41" s="363"/>
      <c r="E41" s="363"/>
      <c r="F41" s="364"/>
      <c r="G41" s="364"/>
      <c r="H41" s="364"/>
      <c r="I41" s="364"/>
      <c r="J41" s="364"/>
      <c r="K41" s="364"/>
    </row>
    <row r="42" spans="2:22" ht="45" customHeight="1" x14ac:dyDescent="0.25">
      <c r="B42" s="362"/>
      <c r="C42" s="363"/>
      <c r="D42" s="363"/>
      <c r="E42" s="363"/>
      <c r="F42" s="364"/>
      <c r="G42" s="364"/>
      <c r="H42" s="364"/>
      <c r="I42" s="364"/>
      <c r="J42" s="364"/>
      <c r="K42" s="364"/>
    </row>
    <row r="43" spans="2:22" ht="45" customHeight="1" x14ac:dyDescent="0.25">
      <c r="B43" s="362"/>
      <c r="C43" s="363"/>
      <c r="D43" s="363"/>
      <c r="E43" s="363"/>
      <c r="F43" s="364"/>
      <c r="G43" s="364"/>
      <c r="H43" s="364"/>
      <c r="I43" s="364"/>
      <c r="J43" s="364"/>
      <c r="K43" s="364"/>
    </row>
    <row r="44" spans="2:22" ht="45" customHeight="1" x14ac:dyDescent="0.25">
      <c r="B44" s="362"/>
      <c r="C44" s="363"/>
      <c r="D44" s="363"/>
      <c r="E44" s="363"/>
      <c r="F44" s="364"/>
      <c r="G44" s="364"/>
      <c r="H44" s="364"/>
      <c r="I44" s="364"/>
      <c r="J44" s="364"/>
      <c r="K44" s="364"/>
    </row>
    <row r="45" spans="2:22" ht="45" customHeight="1" x14ac:dyDescent="0.25">
      <c r="B45" s="362"/>
      <c r="C45" s="363"/>
      <c r="D45" s="363"/>
      <c r="E45" s="363"/>
      <c r="F45" s="364"/>
      <c r="G45" s="364"/>
      <c r="H45" s="364"/>
      <c r="I45" s="364"/>
      <c r="J45" s="364"/>
      <c r="K45" s="364"/>
    </row>
    <row r="46" spans="2:22" ht="45" customHeight="1" x14ac:dyDescent="0.25">
      <c r="B46" s="362"/>
      <c r="C46" s="363"/>
      <c r="D46" s="363"/>
      <c r="E46" s="363"/>
      <c r="F46" s="364"/>
      <c r="G46" s="364"/>
      <c r="H46" s="364"/>
      <c r="I46" s="364"/>
      <c r="J46" s="364"/>
      <c r="K46" s="364"/>
    </row>
    <row r="47" spans="2:22" ht="45" customHeight="1" thickBot="1" x14ac:dyDescent="0.3">
      <c r="B47" s="80" t="s">
        <v>23</v>
      </c>
      <c r="C47" s="81"/>
      <c r="D47" s="82"/>
      <c r="E47" s="82"/>
      <c r="F47" s="369">
        <f>SUM(F7:F46)</f>
        <v>0</v>
      </c>
      <c r="G47" s="368"/>
      <c r="H47" s="83">
        <f>SUM(H7:H46)</f>
        <v>0</v>
      </c>
      <c r="I47" s="83"/>
      <c r="J47" s="83">
        <f>SUM(J7:J46)</f>
        <v>0</v>
      </c>
      <c r="K47" s="83">
        <f>SUM(K7:K46)</f>
        <v>0</v>
      </c>
      <c r="L47" s="173"/>
      <c r="N47" s="73"/>
      <c r="O47" s="173"/>
      <c r="P47" s="173"/>
      <c r="Q47" s="173"/>
      <c r="R47" s="366"/>
      <c r="S47" s="367"/>
      <c r="T47" s="173"/>
      <c r="U47" s="173"/>
      <c r="V47" s="73"/>
    </row>
    <row r="48" spans="2:22" ht="45" customHeight="1" x14ac:dyDescent="0.25">
      <c r="C48" s="24"/>
      <c r="D48" s="71"/>
      <c r="E48" s="71"/>
      <c r="F48" s="71"/>
      <c r="H48" s="359"/>
      <c r="I48" s="297"/>
    </row>
    <row r="49" spans="3:9" ht="45" customHeight="1" x14ac:dyDescent="0.25">
      <c r="C49" s="24"/>
      <c r="D49" s="71"/>
      <c r="E49" s="71"/>
      <c r="F49" s="71"/>
      <c r="H49" s="359"/>
      <c r="I49" s="297"/>
    </row>
    <row r="50" spans="3:9" ht="45" customHeight="1" x14ac:dyDescent="0.25">
      <c r="C50" s="24"/>
      <c r="D50" s="71"/>
      <c r="E50" s="71"/>
      <c r="F50" s="71"/>
      <c r="H50" s="359"/>
      <c r="I50" s="297"/>
    </row>
    <row r="51" spans="3:9" ht="45" customHeight="1" x14ac:dyDescent="0.25">
      <c r="C51" s="24"/>
      <c r="D51" s="71"/>
      <c r="E51" s="71"/>
      <c r="F51" s="71"/>
      <c r="H51" s="359"/>
      <c r="I51" s="297"/>
    </row>
    <row r="52" spans="3:9" ht="45" customHeight="1" x14ac:dyDescent="0.25">
      <c r="C52" s="24"/>
      <c r="D52" s="71"/>
      <c r="E52" s="71"/>
      <c r="F52" s="71"/>
      <c r="H52" s="359"/>
      <c r="I52" s="297"/>
    </row>
    <row r="53" spans="3:9" ht="45" customHeight="1" x14ac:dyDescent="0.25">
      <c r="C53" s="24"/>
      <c r="D53" s="71"/>
      <c r="E53" s="71"/>
      <c r="F53" s="71"/>
      <c r="H53" s="359"/>
      <c r="I53" s="297"/>
    </row>
    <row r="54" spans="3:9" ht="45" customHeight="1" x14ac:dyDescent="0.25">
      <c r="C54" s="24"/>
      <c r="D54" s="71"/>
      <c r="E54" s="71"/>
      <c r="F54" s="71"/>
      <c r="H54" s="359"/>
      <c r="I54" s="297"/>
    </row>
    <row r="55" spans="3:9" ht="45" customHeight="1" x14ac:dyDescent="0.25">
      <c r="C55" s="24"/>
      <c r="D55" s="71"/>
      <c r="E55" s="71"/>
      <c r="F55" s="71"/>
      <c r="H55" s="359"/>
      <c r="I55" s="297"/>
    </row>
    <row r="56" spans="3:9" ht="45" customHeight="1" x14ac:dyDescent="0.25">
      <c r="C56" s="24"/>
      <c r="D56" s="71"/>
      <c r="E56" s="71"/>
      <c r="F56" s="71"/>
      <c r="H56" s="359"/>
      <c r="I56" s="297"/>
    </row>
    <row r="57" spans="3:9" ht="45" customHeight="1" x14ac:dyDescent="0.25">
      <c r="C57" s="24"/>
      <c r="D57" s="71"/>
      <c r="E57" s="71"/>
      <c r="F57" s="71"/>
      <c r="H57" s="359"/>
      <c r="I57" s="297"/>
    </row>
    <row r="58" spans="3:9" ht="45" customHeight="1" x14ac:dyDescent="0.25">
      <c r="C58" s="24"/>
      <c r="D58" s="71"/>
      <c r="E58" s="71"/>
      <c r="F58" s="71"/>
      <c r="H58" s="359"/>
      <c r="I58" s="297"/>
    </row>
    <row r="59" spans="3:9" ht="45" customHeight="1" x14ac:dyDescent="0.25">
      <c r="C59" s="24"/>
      <c r="D59" s="71"/>
      <c r="E59" s="71"/>
      <c r="F59" s="71"/>
      <c r="H59" s="359"/>
      <c r="I59" s="297"/>
    </row>
  </sheetData>
  <sheetProtection password="CCF4" sheet="1" formatRows="0"/>
  <mergeCells count="2">
    <mergeCell ref="D4:E4"/>
    <mergeCell ref="H4:K4"/>
  </mergeCells>
  <dataValidations count="1">
    <dataValidation allowBlank="1" showInputMessage="1" showErrorMessage="1" prompt="- Auswahl im Tab &quot;Finanztabelle&quot;" sqref="E2" xr:uid="{00000000-0002-0000-0400-000000000000}"/>
  </dataValidations>
  <pageMargins left="0.70866141732283472" right="0.70866141732283472" top="0.78740157480314965" bottom="0.78740157480314965" header="0.31496062992125984" footer="0.31496062992125984"/>
  <pageSetup paperSize="9" scale="37" fitToHeight="2" orientation="landscape" r:id="rId1"/>
  <headerFooter>
    <oddFooter>&amp;L&amp;D&amp;C&amp;A&amp;RUnterschrift:&amp;U                                                                                           &amp;K00+000 f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E328C-E942-4163-8738-94C32EDD0683}">
  <dimension ref="A1:L48"/>
  <sheetViews>
    <sheetView view="pageBreakPreview" topLeftCell="A2" zoomScale="60" zoomScaleNormal="100" workbookViewId="0">
      <selection activeCell="J12" sqref="J12:J46"/>
    </sheetView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7.42578125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" t="s">
        <v>314</v>
      </c>
      <c r="B1" s="1" t="s">
        <v>312</v>
      </c>
      <c r="C1" s="20"/>
      <c r="D1" s="1" t="str">
        <f ca="1">MID(CELL("Dateiname",A2),FIND("]",CELL("Dateiname",A2))+1,31)</f>
        <v>Projekt33</v>
      </c>
      <c r="G1" s="21"/>
    </row>
    <row r="3" spans="1:12" hidden="1" outlineLevel="1" x14ac:dyDescent="0.25">
      <c r="C3" s="1" t="s">
        <v>324</v>
      </c>
      <c r="D3" s="1" t="str">
        <f>+LEFT(D9,2)</f>
        <v>Re</v>
      </c>
      <c r="F3" s="327">
        <f>+F9</f>
        <v>44227</v>
      </c>
    </row>
    <row r="4" spans="1:12" ht="15.75" collapsed="1" x14ac:dyDescent="0.25">
      <c r="C4" s="22" t="str">
        <f>+CONCATENATE(C9," (nicht EU-kofinanziert)")</f>
        <v>Projekt 33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7" t="s">
        <v>341</v>
      </c>
      <c r="F6" s="378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166</v>
      </c>
      <c r="D9" s="124" t="s">
        <v>0</v>
      </c>
      <c r="E9" s="125">
        <v>43831</v>
      </c>
      <c r="F9" s="125">
        <v>44227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2024</v>
      </c>
      <c r="G12" s="192">
        <f>+F12</f>
        <v>2024</v>
      </c>
      <c r="H12" s="192">
        <f>+G12</f>
        <v>2024</v>
      </c>
      <c r="I12" s="192">
        <f>+H12</f>
        <v>2024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2024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6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6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6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6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6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6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6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6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6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6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6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6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6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6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7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7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7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7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7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7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7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7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25">
      <c r="K47" s="25"/>
    </row>
    <row r="48" spans="1:11" x14ac:dyDescent="0.25">
      <c r="K48" s="25"/>
    </row>
  </sheetData>
  <sheetProtection algorithmName="SHA-512" hashValue="vZBxixPbeKBWBx9JzYglcKaCoFCZmYgcBFFv5KYH6lZx0OAtpLK6dgSaGRwJ+Bkw2Yw9UQTBExaBN/0zRFXhDg==" saltValue="+nAhLFY38QfHMpebFxT+MQ==" spinCount="100000" sheet="1" objects="1" scenarios="1"/>
  <mergeCells count="3">
    <mergeCell ref="E6:F6"/>
    <mergeCell ref="B15:B29"/>
    <mergeCell ref="B31:B41"/>
  </mergeCells>
  <conditionalFormatting sqref="J12">
    <cfRule type="notContainsBlanks" dxfId="545" priority="1">
      <formula>LEN(TRIM(J12))&gt;0</formula>
    </cfRule>
  </conditionalFormatting>
  <conditionalFormatting sqref="J13">
    <cfRule type="containsText" dxfId="544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543" priority="11">
      <formula>$F$3&gt;45657</formula>
    </cfRule>
  </conditionalFormatting>
  <conditionalFormatting sqref="J19">
    <cfRule type="cellIs" dxfId="542" priority="10" operator="greaterThan">
      <formula>0</formula>
    </cfRule>
  </conditionalFormatting>
  <conditionalFormatting sqref="J23">
    <cfRule type="cellIs" dxfId="541" priority="7" operator="greaterThan">
      <formula>0</formula>
    </cfRule>
  </conditionalFormatting>
  <conditionalFormatting sqref="J25">
    <cfRule type="cellIs" dxfId="540" priority="9" operator="greaterThan">
      <formula>0</formula>
    </cfRule>
  </conditionalFormatting>
  <conditionalFormatting sqref="J28:J29">
    <cfRule type="cellIs" dxfId="539" priority="8" operator="greaterThan">
      <formula>0</formula>
    </cfRule>
  </conditionalFormatting>
  <conditionalFormatting sqref="J33">
    <cfRule type="cellIs" dxfId="538" priority="6" operator="greaterThan">
      <formula>0</formula>
    </cfRule>
  </conditionalFormatting>
  <conditionalFormatting sqref="J38">
    <cfRule type="cellIs" dxfId="537" priority="5" operator="greaterThan">
      <formula>0</formula>
    </cfRule>
  </conditionalFormatting>
  <conditionalFormatting sqref="J41">
    <cfRule type="cellIs" dxfId="536" priority="4" operator="greaterThan">
      <formula>0</formula>
    </cfRule>
  </conditionalFormatting>
  <conditionalFormatting sqref="J45">
    <cfRule type="expression" dxfId="535" priority="3">
      <formula>"Wenn$J$12&gt;$F$3"</formula>
    </cfRule>
  </conditionalFormatting>
  <conditionalFormatting sqref="J46">
    <cfRule type="expression" dxfId="534" priority="2">
      <formula>$F$3&gt;45291</formula>
    </cfRule>
  </conditionalFormatting>
  <dataValidations count="3">
    <dataValidation type="decimal" allowBlank="1" showInputMessage="1" showErrorMessage="1" error="Bitte nur positive Werte einfügen!" sqref="K22:L27 G22:I27 J23" xr:uid="{37F1E743-7834-490A-98AA-484BA931E049}">
      <formula1>0</formula1>
      <formula2>9999999999999</formula2>
    </dataValidation>
    <dataValidation type="decimal" allowBlank="1" showInputMessage="1" showErrorMessage="1" error="Bitte nur positive Werte einfügen!" sqref="F47 K29:L45 G29:I45" xr:uid="{57434809-370C-4839-BACC-AFC53C24A36A}">
      <formula1>0</formula1>
      <formula2>999999999999</formula2>
    </dataValidation>
    <dataValidation type="decimal" allowBlank="1" showInputMessage="1" showErrorMessage="1" error="Bitte nur positive Werte einfügen!" sqref="G47:J47 L47" xr:uid="{492BDEB6-8C3A-44F4-923D-4D2FF0A03EB3}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CE3B5C3-CA60-422A-B538-0E64EEE5B794}">
          <x14:formula1>
            <xm:f>Listen!$S$3:$S$50</xm:f>
          </x14:formula1>
          <xm:sqref>F9</xm:sqref>
        </x14:dataValidation>
        <x14:dataValidation type="list" allowBlank="1" showInputMessage="1" showErrorMessage="1" xr:uid="{A186F7CE-9F38-4AAE-BC57-41DD7A8C2B8A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6875586F-EEB0-4349-A136-566CF351F86B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435BB8AD-3FC5-4A06-A38F-2C3A001E3C4A}">
          <x14:formula1>
            <xm:f>'Strat.Ziele_Projektträger_Förd.'!$H$6:$H$35</xm:f>
          </x14:formula1>
          <xm:sqref>D9</xm:sqref>
        </x14:dataValidation>
      </x14:dataValidation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F3507-9EDF-4BCB-ABCD-CFB5D6CCB126}">
  <dimension ref="A1:L48"/>
  <sheetViews>
    <sheetView view="pageBreakPreview" topLeftCell="A2" zoomScale="60" zoomScaleNormal="100" workbookViewId="0">
      <selection activeCell="V62" sqref="V62"/>
    </sheetView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7.42578125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" t="s">
        <v>314</v>
      </c>
      <c r="B1" s="1" t="s">
        <v>312</v>
      </c>
      <c r="C1" s="20"/>
      <c r="D1" s="1" t="str">
        <f ca="1">MID(CELL("Dateiname",A2),FIND("]",CELL("Dateiname",A2))+1,31)</f>
        <v>Projekt34</v>
      </c>
      <c r="G1" s="21"/>
    </row>
    <row r="3" spans="1:12" hidden="1" outlineLevel="1" x14ac:dyDescent="0.25">
      <c r="C3" s="1" t="s">
        <v>324</v>
      </c>
      <c r="D3" s="1" t="str">
        <f>+LEFT(D9,2)</f>
        <v>Re</v>
      </c>
      <c r="F3" s="327">
        <f>+F9</f>
        <v>44227</v>
      </c>
    </row>
    <row r="4" spans="1:12" ht="15.75" collapsed="1" x14ac:dyDescent="0.25">
      <c r="C4" s="22" t="str">
        <f>+CONCATENATE(C9," (nicht EU-kofinanziert)")</f>
        <v>Projekt 34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7" t="s">
        <v>341</v>
      </c>
      <c r="F6" s="378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167</v>
      </c>
      <c r="D9" s="124" t="s">
        <v>0</v>
      </c>
      <c r="E9" s="125">
        <v>43831</v>
      </c>
      <c r="F9" s="125">
        <v>44227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2024</v>
      </c>
      <c r="G12" s="192">
        <f>+F12</f>
        <v>2024</v>
      </c>
      <c r="H12" s="192">
        <f>+G12</f>
        <v>2024</v>
      </c>
      <c r="I12" s="192">
        <f>+H12</f>
        <v>2024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2024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6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6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6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6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6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6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6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6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6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6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6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6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6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6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7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7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25">
      <c r="A33" s="1"/>
      <c r="B33" s="427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25">
      <c r="A34" s="1"/>
      <c r="B34" s="427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25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25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25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25">
      <c r="A38" s="1"/>
      <c r="B38" s="427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25">
      <c r="A39" s="1"/>
      <c r="B39" s="427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25">
      <c r="A40" s="1"/>
      <c r="B40" s="427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">
      <c r="A41" s="1"/>
      <c r="B41" s="427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25">
      <c r="A42" s="1"/>
      <c r="B42" s="1"/>
      <c r="C42" s="30"/>
    </row>
    <row r="43" spans="1:11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25">
      <c r="A44" s="1"/>
      <c r="B44" s="30"/>
      <c r="C44" s="30"/>
    </row>
    <row r="45" spans="1:11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25">
      <c r="K47" s="25"/>
    </row>
    <row r="48" spans="1:11" x14ac:dyDescent="0.25">
      <c r="K48" s="25"/>
    </row>
  </sheetData>
  <sheetProtection algorithmName="SHA-512" hashValue="cNSKq5FRpomIw4V3Dt+49uI40NBcF0PXKb7bMz/IA4sqSbghbezCBOEjScRU+uNqnglKF2D8BMvzdks1bBgTKA==" saltValue="d6ZlhujrzOeUZWq/g1DQMQ==" spinCount="100000" sheet="1" objects="1" scenarios="1"/>
  <mergeCells count="3">
    <mergeCell ref="E6:F6"/>
    <mergeCell ref="B15:B29"/>
    <mergeCell ref="B31:B41"/>
  </mergeCells>
  <conditionalFormatting sqref="J12">
    <cfRule type="notContainsBlanks" dxfId="533" priority="1">
      <formula>LEN(TRIM(J12))&gt;0</formula>
    </cfRule>
  </conditionalFormatting>
  <conditionalFormatting sqref="J13">
    <cfRule type="containsText" dxfId="532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531" priority="11">
      <formula>$F$3&gt;45657</formula>
    </cfRule>
  </conditionalFormatting>
  <conditionalFormatting sqref="J19">
    <cfRule type="cellIs" dxfId="530" priority="10" operator="greaterThan">
      <formula>0</formula>
    </cfRule>
  </conditionalFormatting>
  <conditionalFormatting sqref="J23">
    <cfRule type="cellIs" dxfId="529" priority="7" operator="greaterThan">
      <formula>0</formula>
    </cfRule>
  </conditionalFormatting>
  <conditionalFormatting sqref="J25">
    <cfRule type="cellIs" dxfId="528" priority="9" operator="greaterThan">
      <formula>0</formula>
    </cfRule>
  </conditionalFormatting>
  <conditionalFormatting sqref="J28:J29">
    <cfRule type="cellIs" dxfId="527" priority="8" operator="greaterThan">
      <formula>0</formula>
    </cfRule>
  </conditionalFormatting>
  <conditionalFormatting sqref="J33">
    <cfRule type="cellIs" dxfId="526" priority="6" operator="greaterThan">
      <formula>0</formula>
    </cfRule>
  </conditionalFormatting>
  <conditionalFormatting sqref="J38">
    <cfRule type="cellIs" dxfId="525" priority="5" operator="greaterThan">
      <formula>0</formula>
    </cfRule>
  </conditionalFormatting>
  <conditionalFormatting sqref="J41">
    <cfRule type="cellIs" dxfId="524" priority="4" operator="greaterThan">
      <formula>0</formula>
    </cfRule>
  </conditionalFormatting>
  <conditionalFormatting sqref="J45">
    <cfRule type="expression" dxfId="523" priority="3">
      <formula>"Wenn$J$12&gt;$F$3"</formula>
    </cfRule>
  </conditionalFormatting>
  <conditionalFormatting sqref="J46">
    <cfRule type="expression" dxfId="522" priority="2">
      <formula>$F$3&gt;45291</formula>
    </cfRule>
  </conditionalFormatting>
  <dataValidations count="3">
    <dataValidation type="decimal" allowBlank="1" showInputMessage="1" showErrorMessage="1" error="Bitte nur positive Werte einfügen!" sqref="G47:J47 L47" xr:uid="{FB6B5298-0DD4-4E13-8463-FD170B76CD2F}">
      <formula1>0</formula1>
      <formula2>999999999999999000</formula2>
    </dataValidation>
    <dataValidation type="decimal" allowBlank="1" showInputMessage="1" showErrorMessage="1" error="Bitte nur positive Werte einfügen!" sqref="F47 K29:L45 G29:I45" xr:uid="{3FE1153B-CFB5-4A24-A38C-D8D115E27B0C}">
      <formula1>0</formula1>
      <formula2>999999999999</formula2>
    </dataValidation>
    <dataValidation type="decimal" allowBlank="1" showInputMessage="1" showErrorMessage="1" error="Bitte nur positive Werte einfügen!" sqref="K22:L27 G22:I27 J23" xr:uid="{34D0F171-8BAF-413A-8E74-55A7BE2750B8}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275D448-1E06-4ACC-A5D8-B4A9F00925F8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5C863F67-2403-4E79-887D-A3FAA20342F8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7E7916EB-2B64-43D6-A963-7B78098FF030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7ECC2F7D-BD86-491A-87D4-1A2C55C8448C}">
          <x14:formula1>
            <xm:f>Listen!$S$3:$S$50</xm:f>
          </x14:formula1>
          <xm:sqref>F9</xm:sqref>
        </x14:dataValidation>
      </x14:dataValidation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55899-8CB6-44AD-88D6-6CDEA7D68052}">
  <dimension ref="A1:Q48"/>
  <sheetViews>
    <sheetView view="pageBreakPreview" topLeftCell="A2" zoomScale="60" zoomScaleNormal="100" workbookViewId="0">
      <selection activeCell="P43" sqref="P38:P43"/>
    </sheetView>
  </sheetViews>
  <sheetFormatPr baseColWidth="10" defaultColWidth="16.7109375" defaultRowHeight="15" outlineLevelRow="1" x14ac:dyDescent="0.25"/>
  <cols>
    <col min="1" max="1" width="5.140625" style="1" customWidth="1"/>
    <col min="2" max="2" width="6.5703125" style="1" customWidth="1"/>
    <col min="3" max="3" width="30.7109375" style="1" customWidth="1"/>
    <col min="4" max="4" width="23.7109375" style="1" customWidth="1"/>
    <col min="5" max="5" width="18.7109375" style="1" customWidth="1"/>
    <col min="6" max="6" width="19.28515625" style="1" customWidth="1"/>
    <col min="7" max="7" width="19.5703125" style="1" bestFit="1" customWidth="1"/>
    <col min="8" max="8" width="16.7109375" style="1"/>
    <col min="9" max="9" width="22.42578125" style="1" bestFit="1" customWidth="1"/>
    <col min="10" max="10" width="17.42578125" style="1" customWidth="1"/>
    <col min="11" max="11" width="27.85546875" style="1" customWidth="1"/>
    <col min="12" max="12" width="5.7109375" style="1" customWidth="1"/>
    <col min="13" max="16384" width="16.7109375" style="1"/>
  </cols>
  <sheetData>
    <row r="1" spans="1:12" hidden="1" x14ac:dyDescent="0.25">
      <c r="A1" s="1" t="s">
        <v>314</v>
      </c>
      <c r="B1" s="1" t="s">
        <v>312</v>
      </c>
      <c r="C1" s="20"/>
      <c r="D1" s="1" t="str">
        <f ca="1">MID(CELL("Dateiname",A2),FIND("]",CELL("Dateiname",A2))+1,31)</f>
        <v>Projekt35</v>
      </c>
      <c r="G1" s="21"/>
    </row>
    <row r="3" spans="1:12" hidden="1" outlineLevel="1" x14ac:dyDescent="0.25">
      <c r="C3" s="1" t="s">
        <v>324</v>
      </c>
      <c r="D3" s="1" t="str">
        <f>+LEFT(D9,2)</f>
        <v>Re</v>
      </c>
      <c r="F3" s="327">
        <f>+F9</f>
        <v>44985</v>
      </c>
    </row>
    <row r="4" spans="1:12" ht="15.75" collapsed="1" x14ac:dyDescent="0.25">
      <c r="C4" s="22" t="str">
        <f>+CONCATENATE(C9," (nicht EU-kofinanziert)")</f>
        <v>Projekt 35 (nicht EU-kofinanziert)</v>
      </c>
      <c r="D4" s="22"/>
      <c r="E4" s="22"/>
    </row>
    <row r="5" spans="1:12" ht="15.75" x14ac:dyDescent="0.25">
      <c r="C5" s="22"/>
    </row>
    <row r="6" spans="1:12" s="23" customFormat="1" x14ac:dyDescent="0.25">
      <c r="C6" s="179" t="s">
        <v>18</v>
      </c>
      <c r="D6" s="7" t="s">
        <v>18</v>
      </c>
      <c r="E6" s="377" t="s">
        <v>341</v>
      </c>
      <c r="F6" s="378"/>
      <c r="G6" s="7" t="s">
        <v>18</v>
      </c>
      <c r="H6" s="7"/>
      <c r="I6" s="7" t="s">
        <v>248</v>
      </c>
      <c r="J6" s="374" t="s">
        <v>380</v>
      </c>
      <c r="K6" s="191"/>
    </row>
    <row r="7" spans="1:12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  <c r="K7" s="189"/>
    </row>
    <row r="8" spans="1:12" ht="5.0999999999999996" customHeight="1" x14ac:dyDescent="0.25"/>
    <row r="9" spans="1:12" s="24" customFormat="1" ht="51" customHeight="1" x14ac:dyDescent="0.25">
      <c r="C9" s="124" t="s">
        <v>168</v>
      </c>
      <c r="D9" s="124" t="s">
        <v>0</v>
      </c>
      <c r="E9" s="125">
        <v>43831</v>
      </c>
      <c r="F9" s="125">
        <v>44985</v>
      </c>
      <c r="G9" s="124" t="s">
        <v>24</v>
      </c>
      <c r="H9" s="124" t="s">
        <v>10</v>
      </c>
      <c r="I9" s="124" t="s">
        <v>67</v>
      </c>
      <c r="J9" s="375"/>
      <c r="K9" s="172"/>
    </row>
    <row r="10" spans="1:12" s="144" customFormat="1" ht="26.1" customHeight="1" x14ac:dyDescent="0.2">
      <c r="C10" s="177"/>
      <c r="D10" s="241"/>
      <c r="G10" s="145"/>
      <c r="I10" s="139"/>
      <c r="J10" s="139"/>
      <c r="K10" s="139"/>
    </row>
    <row r="11" spans="1:12" s="25" customFormat="1" x14ac:dyDescent="0.25">
      <c r="D11" s="236"/>
    </row>
    <row r="12" spans="1:12" x14ac:dyDescent="0.25">
      <c r="C12" s="40"/>
      <c r="D12" s="192" t="s">
        <v>154</v>
      </c>
      <c r="E12" s="192" t="s">
        <v>154</v>
      </c>
      <c r="F12" s="192">
        <f>+Finanztabelle!F2</f>
        <v>2024</v>
      </c>
      <c r="G12" s="192">
        <f>+F12</f>
        <v>2024</v>
      </c>
      <c r="H12" s="192">
        <f>+G12</f>
        <v>2024</v>
      </c>
      <c r="I12" s="192">
        <f>+H12</f>
        <v>2024</v>
      </c>
      <c r="J12" s="331" t="str">
        <f>+IF(F3&gt;45657,I12+1," ")</f>
        <v xml:space="preserve"> </v>
      </c>
      <c r="K12" s="329" t="s">
        <v>193</v>
      </c>
      <c r="L12" s="299"/>
    </row>
    <row r="13" spans="1:12" s="23" customFormat="1" x14ac:dyDescent="0.25">
      <c r="C13" s="193" t="s">
        <v>37</v>
      </c>
      <c r="D13" s="192" t="s">
        <v>364</v>
      </c>
      <c r="E13" s="192">
        <f>+F12</f>
        <v>2024</v>
      </c>
      <c r="F13" s="185" t="s">
        <v>188</v>
      </c>
      <c r="G13" s="186" t="s">
        <v>189</v>
      </c>
      <c r="H13" s="186" t="s">
        <v>190</v>
      </c>
      <c r="I13" s="186" t="s">
        <v>191</v>
      </c>
      <c r="J13" s="42" t="str">
        <f>+IF(J12=" ","","Q1 - Q4")</f>
        <v/>
      </c>
      <c r="K13" s="330" t="s">
        <v>194</v>
      </c>
      <c r="L13" s="300"/>
    </row>
    <row r="14" spans="1:12" ht="5.0999999999999996" customHeight="1" x14ac:dyDescent="0.25"/>
    <row r="15" spans="1:12" s="26" customFormat="1" x14ac:dyDescent="0.25">
      <c r="A15" s="1"/>
      <c r="B15" s="426" t="s">
        <v>3</v>
      </c>
      <c r="C15" s="194" t="s">
        <v>195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25">
      <c r="A16" s="1"/>
      <c r="B16" s="426"/>
      <c r="C16" s="196" t="s">
        <v>195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25">
      <c r="A17" s="1"/>
      <c r="B17" s="426"/>
      <c r="C17" s="196" t="s">
        <v>195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25">
      <c r="A18" s="1"/>
      <c r="B18" s="426"/>
      <c r="C18" s="196" t="s">
        <v>195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25">
      <c r="A19" s="1"/>
      <c r="B19" s="426"/>
      <c r="C19" s="246" t="s">
        <v>196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25">
      <c r="A20" s="1"/>
      <c r="B20" s="426"/>
      <c r="C20" s="239" t="s">
        <v>197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25">
      <c r="A21" s="1"/>
      <c r="B21" s="426"/>
      <c r="C21" s="240" t="s">
        <v>198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ht="30" x14ac:dyDescent="0.25">
      <c r="A22" s="1"/>
      <c r="B22" s="426"/>
      <c r="C22" s="240" t="s">
        <v>199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25">
      <c r="A23" s="1"/>
      <c r="B23" s="426"/>
      <c r="C23" s="247" t="s">
        <v>200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25">
      <c r="A24" s="1"/>
      <c r="B24" s="426"/>
      <c r="C24" s="313" t="s">
        <v>201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25">
      <c r="A25" s="1"/>
      <c r="B25" s="426"/>
      <c r="C25" s="246" t="s">
        <v>46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25">
      <c r="A26" s="1"/>
      <c r="B26" s="426"/>
      <c r="C26" s="237" t="s">
        <v>202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25">
      <c r="A27" s="1"/>
      <c r="B27" s="426"/>
      <c r="C27" s="237" t="s">
        <v>203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25">
      <c r="A28" s="1"/>
      <c r="B28" s="426"/>
      <c r="C28" s="246" t="s">
        <v>204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.75" thickBot="1" x14ac:dyDescent="0.3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25">
      <c r="A30" s="1"/>
      <c r="B30" s="1"/>
      <c r="C30" s="30"/>
    </row>
    <row r="31" spans="1:11" s="28" customFormat="1" ht="15" customHeight="1" x14ac:dyDescent="0.25">
      <c r="A31" s="1"/>
      <c r="B31" s="427" t="s">
        <v>205</v>
      </c>
      <c r="C31" s="249" t="s">
        <v>146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25">
      <c r="A32" s="1"/>
      <c r="B32" s="427"/>
      <c r="C32" s="249" t="s">
        <v>147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7" s="28" customFormat="1" x14ac:dyDescent="0.25">
      <c r="A33" s="1"/>
      <c r="B33" s="427"/>
      <c r="C33" s="250" t="s">
        <v>206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7" s="28" customFormat="1" x14ac:dyDescent="0.25">
      <c r="A34" s="1"/>
      <c r="B34" s="427"/>
      <c r="C34" s="251" t="s">
        <v>207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7" s="28" customFormat="1" x14ac:dyDescent="0.25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7" s="28" customFormat="1" x14ac:dyDescent="0.25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7" s="28" customFormat="1" x14ac:dyDescent="0.25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7" s="28" customFormat="1" ht="15" customHeight="1" x14ac:dyDescent="0.25">
      <c r="A38" s="1"/>
      <c r="B38" s="427"/>
      <c r="C38" s="250" t="s">
        <v>249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7" s="28" customFormat="1" ht="15" customHeight="1" x14ac:dyDescent="0.25">
      <c r="A39" s="1"/>
      <c r="B39" s="427"/>
      <c r="C39" s="252" t="s">
        <v>175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  <c r="Q39" s="28" t="s">
        <v>394</v>
      </c>
    </row>
    <row r="40" spans="1:17" s="28" customFormat="1" ht="15" customHeight="1" x14ac:dyDescent="0.25">
      <c r="A40" s="1"/>
      <c r="B40" s="427"/>
      <c r="C40" s="253" t="s">
        <v>25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7" s="28" customFormat="1" ht="15" customHeight="1" thickBot="1" x14ac:dyDescent="0.3">
      <c r="A41" s="1"/>
      <c r="B41" s="427"/>
      <c r="C41" s="254" t="s">
        <v>208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7" s="28" customFormat="1" ht="5.0999999999999996" customHeight="1" x14ac:dyDescent="0.25">
      <c r="A42" s="1"/>
      <c r="B42" s="1"/>
      <c r="C42" s="30"/>
    </row>
    <row r="43" spans="1:17" s="28" customFormat="1" x14ac:dyDescent="0.25">
      <c r="A43" s="1"/>
      <c r="B43" s="29" t="s">
        <v>28</v>
      </c>
      <c r="C43" s="255" t="s">
        <v>27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7" s="28" customFormat="1" ht="5.0999999999999996" customHeight="1" x14ac:dyDescent="0.25">
      <c r="A44" s="1"/>
      <c r="B44" s="30"/>
      <c r="C44" s="30"/>
    </row>
    <row r="45" spans="1:17" s="28" customFormat="1" x14ac:dyDescent="0.25">
      <c r="A45" s="1"/>
      <c r="B45" s="31" t="s">
        <v>29</v>
      </c>
      <c r="C45" s="256" t="s">
        <v>30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7" s="28" customFormat="1" x14ac:dyDescent="0.25">
      <c r="A46" s="1"/>
      <c r="B46" s="31" t="s">
        <v>29</v>
      </c>
      <c r="C46" s="257" t="s">
        <v>31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7" x14ac:dyDescent="0.25">
      <c r="K47" s="25"/>
    </row>
    <row r="48" spans="1:17" x14ac:dyDescent="0.25">
      <c r="K48" s="25"/>
    </row>
  </sheetData>
  <sheetProtection algorithmName="SHA-512" hashValue="t8JyVMeAgfofzm2FqBlwP29PTFAhxH9B8QKcZ7eQevFZ9/dF4hbxRqQFkczV0sYDev1bEkf7T4cFiQVKhQ9Wsw==" saltValue="A8AdLHKIjPrCi40kz5pvUw==" spinCount="100000" sheet="1" objects="1" scenarios="1"/>
  <mergeCells count="3">
    <mergeCell ref="E6:F6"/>
    <mergeCell ref="B15:B29"/>
    <mergeCell ref="B31:B41"/>
  </mergeCells>
  <conditionalFormatting sqref="J12">
    <cfRule type="notContainsBlanks" dxfId="521" priority="1">
      <formula>LEN(TRIM(J12))&gt;0</formula>
    </cfRule>
  </conditionalFormatting>
  <conditionalFormatting sqref="J13">
    <cfRule type="containsText" dxfId="520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519" priority="11">
      <formula>$F$3&gt;45657</formula>
    </cfRule>
  </conditionalFormatting>
  <conditionalFormatting sqref="J19">
    <cfRule type="cellIs" dxfId="518" priority="10" operator="greaterThan">
      <formula>0</formula>
    </cfRule>
  </conditionalFormatting>
  <conditionalFormatting sqref="J23">
    <cfRule type="cellIs" dxfId="517" priority="7" operator="greaterThan">
      <formula>0</formula>
    </cfRule>
  </conditionalFormatting>
  <conditionalFormatting sqref="J25">
    <cfRule type="cellIs" dxfId="516" priority="9" operator="greaterThan">
      <formula>0</formula>
    </cfRule>
  </conditionalFormatting>
  <conditionalFormatting sqref="J28:J29">
    <cfRule type="cellIs" dxfId="515" priority="8" operator="greaterThan">
      <formula>0</formula>
    </cfRule>
  </conditionalFormatting>
  <conditionalFormatting sqref="J33">
    <cfRule type="cellIs" dxfId="514" priority="6" operator="greaterThan">
      <formula>0</formula>
    </cfRule>
  </conditionalFormatting>
  <conditionalFormatting sqref="J38">
    <cfRule type="cellIs" dxfId="513" priority="5" operator="greaterThan">
      <formula>0</formula>
    </cfRule>
  </conditionalFormatting>
  <conditionalFormatting sqref="J41">
    <cfRule type="cellIs" dxfId="512" priority="4" operator="greaterThan">
      <formula>0</formula>
    </cfRule>
  </conditionalFormatting>
  <conditionalFormatting sqref="J45">
    <cfRule type="expression" dxfId="511" priority="3">
      <formula>"Wenn$J$12&gt;$F$3"</formula>
    </cfRule>
  </conditionalFormatting>
  <conditionalFormatting sqref="J46">
    <cfRule type="expression" dxfId="510" priority="2">
      <formula>$F$3&gt;45291</formula>
    </cfRule>
  </conditionalFormatting>
  <dataValidations count="3">
    <dataValidation type="decimal" allowBlank="1" showInputMessage="1" showErrorMessage="1" error="Bitte nur positive Werte einfügen!" sqref="K22:L27 G22:I27 J23" xr:uid="{8F6B8440-5B67-461B-B924-FDB216031B7E}">
      <formula1>0</formula1>
      <formula2>9999999999999</formula2>
    </dataValidation>
    <dataValidation type="decimal" allowBlank="1" showInputMessage="1" showErrorMessage="1" error="Bitte nur positive Werte einfügen!" sqref="F47 K29:L45 G29:I45" xr:uid="{18C8D351-93B2-44EA-9427-F8BE761255A6}">
      <formula1>0</formula1>
      <formula2>999999999999</formula2>
    </dataValidation>
    <dataValidation type="decimal" allowBlank="1" showInputMessage="1" showErrorMessage="1" error="Bitte nur positive Werte einfügen!" sqref="G47:J47 L47" xr:uid="{94E4B9B4-CF91-43AD-9A54-1AD86A5FC7F2}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D4C71F4-191F-4DAB-9EBB-FD7DB8547C95}">
          <x14:formula1>
            <xm:f>Listen!$S$3:$S$50</xm:f>
          </x14:formula1>
          <xm:sqref>F9</xm:sqref>
        </x14:dataValidation>
        <x14:dataValidation type="list" allowBlank="1" showInputMessage="1" showErrorMessage="1" xr:uid="{C2C0F8AB-8377-439B-9E31-3C2E893B4C36}">
          <x14:formula1>
            <xm:f>'Strat.Ziele_Projektträger_Förd.'!$C$20:$C$29</xm:f>
          </x14:formula1>
          <xm:sqref>I9</xm:sqref>
        </x14:dataValidation>
        <x14:dataValidation type="list" allowBlank="1" showInputMessage="1" showErrorMessage="1" xr:uid="{C1962D89-339E-40A1-B688-F97F2AB0EEB9}">
          <x14:formula1>
            <xm:f>'Strat.Ziele_Projektträger_Förd.'!$C$6:$C$15</xm:f>
          </x14:formula1>
          <xm:sqref>H9</xm:sqref>
        </x14:dataValidation>
        <x14:dataValidation type="list" allowBlank="1" showInputMessage="1" showErrorMessage="1" xr:uid="{F9EC3F6F-DBB7-4073-BB54-E8BC94306085}">
          <x14:formula1>
            <xm:f>'Strat.Ziele_Projektträger_Förd.'!$H$6:$H$35</xm:f>
          </x14:formula1>
          <xm:sqref>D9</xm:sqref>
        </x14:dataValidation>
      </x14:dataValidation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theme="7" tint="0.59999389629810485"/>
  </sheetPr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Tabelle42"/>
  <dimension ref="A1:J75"/>
  <sheetViews>
    <sheetView topLeftCell="A2" zoomScaleNormal="100" workbookViewId="0">
      <selection activeCell="F12" sqref="F12:H74"/>
    </sheetView>
  </sheetViews>
  <sheetFormatPr baseColWidth="10" defaultColWidth="16.7109375" defaultRowHeight="15" outlineLevelRow="1" x14ac:dyDescent="0.25"/>
  <cols>
    <col min="1" max="1" width="2.7109375" style="1" customWidth="1"/>
    <col min="2" max="2" width="3.7109375" style="1" customWidth="1"/>
    <col min="3" max="3" width="36.7109375" style="1" customWidth="1"/>
    <col min="4" max="7" width="17.7109375" style="1" customWidth="1"/>
    <col min="8" max="8" width="16.7109375" style="1"/>
    <col min="9" max="10" width="16.7109375" style="1" customWidth="1"/>
    <col min="11" max="11" width="3.7109375" style="1" customWidth="1"/>
    <col min="12" max="16384" width="16.7109375" style="1"/>
  </cols>
  <sheetData>
    <row r="1" spans="1:10" hidden="1" x14ac:dyDescent="0.25">
      <c r="A1" s="19" t="str">
        <f ca="1">MID(CELL("filename",A1),FIND("]",CELL("filename",A1))+1,256)</f>
        <v>Projekt36</v>
      </c>
      <c r="B1" s="19"/>
      <c r="C1" s="20"/>
      <c r="D1" s="1" t="str">
        <f ca="1">MID(CELL("Dateiname",A2),FIND("]",CELL("Dateiname",A2))+1,31)</f>
        <v>Projekt36</v>
      </c>
      <c r="G1" s="21"/>
    </row>
    <row r="3" spans="1:10" hidden="1" outlineLevel="1" x14ac:dyDescent="0.25">
      <c r="C3" s="1" t="s">
        <v>324</v>
      </c>
      <c r="D3" s="1" t="str">
        <f>+LEFT(D9,2)</f>
        <v>RM</v>
      </c>
      <c r="E3" s="327">
        <f>+F9</f>
        <v>45382</v>
      </c>
      <c r="F3" s="327">
        <f>+E3</f>
        <v>45382</v>
      </c>
      <c r="G3" s="327">
        <f>+F3</f>
        <v>45382</v>
      </c>
      <c r="H3" s="1" t="str">
        <f>+G12</f>
        <v xml:space="preserve"> </v>
      </c>
      <c r="I3" s="1" t="str">
        <f>+H12</f>
        <v xml:space="preserve"> </v>
      </c>
    </row>
    <row r="4" spans="1:10" ht="15.75" collapsed="1" x14ac:dyDescent="0.25">
      <c r="C4" s="22" t="str">
        <f>+CONCATENATE(C9," (EU-kofinanziert)")</f>
        <v>Projekt 36 (EU-kofinanziert)</v>
      </c>
      <c r="D4" s="22"/>
      <c r="E4" s="22"/>
    </row>
    <row r="5" spans="1:10" ht="15.75" x14ac:dyDescent="0.25">
      <c r="C5" s="22"/>
    </row>
    <row r="6" spans="1:10" s="23" customFormat="1" x14ac:dyDescent="0.25">
      <c r="C6" s="179" t="s">
        <v>18</v>
      </c>
      <c r="D6" s="7" t="s">
        <v>18</v>
      </c>
      <c r="E6" s="377" t="s">
        <v>349</v>
      </c>
      <c r="F6" s="378"/>
      <c r="G6" s="7" t="s">
        <v>18</v>
      </c>
      <c r="H6" s="7"/>
      <c r="I6" s="7" t="s">
        <v>251</v>
      </c>
      <c r="J6" s="374" t="s">
        <v>380</v>
      </c>
    </row>
    <row r="7" spans="1:10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</row>
    <row r="8" spans="1:10" ht="5.0999999999999996" customHeight="1" x14ac:dyDescent="0.25"/>
    <row r="9" spans="1:10" s="24" customFormat="1" ht="51" customHeight="1" x14ac:dyDescent="0.25">
      <c r="C9" s="124" t="s">
        <v>169</v>
      </c>
      <c r="D9" s="124" t="s">
        <v>163</v>
      </c>
      <c r="E9" s="125">
        <v>44197</v>
      </c>
      <c r="F9" s="125">
        <v>45382</v>
      </c>
      <c r="G9" s="268" t="s">
        <v>24</v>
      </c>
      <c r="H9" s="268" t="s">
        <v>10</v>
      </c>
      <c r="I9" s="268" t="s">
        <v>184</v>
      </c>
      <c r="J9" s="375"/>
    </row>
    <row r="10" spans="1:10" s="144" customFormat="1" ht="26.1" customHeight="1" x14ac:dyDescent="0.2">
      <c r="C10" s="177"/>
      <c r="D10" s="241"/>
      <c r="G10" s="145"/>
      <c r="I10" s="220"/>
      <c r="J10" s="220"/>
    </row>
    <row r="11" spans="1:10" s="25" customFormat="1" x14ac:dyDescent="0.25">
      <c r="D11" s="236"/>
    </row>
    <row r="12" spans="1:10" x14ac:dyDescent="0.25">
      <c r="C12" s="2"/>
      <c r="D12" s="192" t="s">
        <v>154</v>
      </c>
      <c r="E12" s="339">
        <f>+Finanztabelle!F2</f>
        <v>2024</v>
      </c>
      <c r="F12" s="341" t="str">
        <f>+IF(E3&gt;45657,E12+1," ")</f>
        <v xml:space="preserve"> </v>
      </c>
      <c r="G12" s="341" t="str">
        <f>+IF(AND(E3&gt;45657,F3&gt;46022),F12+1," ")</f>
        <v xml:space="preserve"> </v>
      </c>
      <c r="H12" s="341" t="str">
        <f>+IF(AND(E3&gt;45657,F3&gt;46022,G3&gt;46387),G12+1," ")</f>
        <v xml:space="preserve"> </v>
      </c>
      <c r="I12" s="243"/>
      <c r="J12" s="243"/>
    </row>
    <row r="13" spans="1:10" s="23" customFormat="1" x14ac:dyDescent="0.25">
      <c r="C13" s="17" t="s">
        <v>37</v>
      </c>
      <c r="D13" s="192" t="s">
        <v>364</v>
      </c>
      <c r="E13" s="269" t="s">
        <v>252</v>
      </c>
      <c r="F13" s="342" t="str">
        <f>+IF(F12=" ","","1. - 4. Quartal")</f>
        <v/>
      </c>
      <c r="G13" s="342" t="str">
        <f>+IF(G12=" ","","1. - 4. Quartal")</f>
        <v/>
      </c>
      <c r="H13" s="342" t="str">
        <f>+IF(H12=" ","","1. - 4. Quartal")</f>
        <v/>
      </c>
      <c r="I13" s="190"/>
      <c r="J13" s="190"/>
    </row>
    <row r="14" spans="1:10" ht="5.0999999999999996" customHeight="1" x14ac:dyDescent="0.25"/>
    <row r="15" spans="1:10" s="26" customFormat="1" x14ac:dyDescent="0.25">
      <c r="A15" s="1"/>
      <c r="B15" s="426" t="s">
        <v>3</v>
      </c>
      <c r="C15" s="194" t="s">
        <v>253</v>
      </c>
      <c r="D15" s="26">
        <f>+SUM(E15:H15)</f>
        <v>0</v>
      </c>
      <c r="E15" s="340"/>
      <c r="F15" s="350"/>
      <c r="G15" s="350"/>
      <c r="H15" s="350"/>
    </row>
    <row r="16" spans="1:10" s="26" customFormat="1" x14ac:dyDescent="0.25">
      <c r="A16" s="1"/>
      <c r="B16" s="426"/>
      <c r="C16" s="194" t="s">
        <v>253</v>
      </c>
      <c r="D16" s="26">
        <f>+SUM(E16:H16)</f>
        <v>0</v>
      </c>
      <c r="E16" s="340"/>
      <c r="F16" s="350"/>
      <c r="G16" s="350"/>
      <c r="H16" s="350"/>
    </row>
    <row r="17" spans="1:8" s="26" customFormat="1" x14ac:dyDescent="0.25">
      <c r="A17" s="1"/>
      <c r="B17" s="426"/>
      <c r="C17" s="196"/>
      <c r="D17" s="26">
        <f>+SUM(E17:H17)</f>
        <v>0</v>
      </c>
      <c r="E17" s="340"/>
      <c r="F17" s="350"/>
      <c r="G17" s="350"/>
      <c r="H17" s="350"/>
    </row>
    <row r="18" spans="1:8" s="26" customFormat="1" x14ac:dyDescent="0.25">
      <c r="A18" s="1"/>
      <c r="B18" s="426"/>
      <c r="C18" s="196"/>
      <c r="D18" s="26">
        <f t="shared" ref="D18:D24" si="0">+SUM(E18:H18)</f>
        <v>0</v>
      </c>
      <c r="E18" s="340"/>
      <c r="F18" s="350"/>
      <c r="G18" s="350"/>
      <c r="H18" s="350"/>
    </row>
    <row r="19" spans="1:8" s="26" customFormat="1" x14ac:dyDescent="0.25">
      <c r="A19" s="1"/>
      <c r="B19" s="426"/>
      <c r="C19" s="196"/>
      <c r="D19" s="26">
        <f t="shared" si="0"/>
        <v>0</v>
      </c>
      <c r="E19" s="340"/>
      <c r="F19" s="350"/>
      <c r="G19" s="350"/>
      <c r="H19" s="350"/>
    </row>
    <row r="20" spans="1:8" s="26" customFormat="1" x14ac:dyDescent="0.25">
      <c r="A20" s="1"/>
      <c r="B20" s="426"/>
      <c r="C20" s="196"/>
      <c r="D20" s="26">
        <f t="shared" si="0"/>
        <v>0</v>
      </c>
      <c r="E20" s="340"/>
      <c r="F20" s="350"/>
      <c r="G20" s="350"/>
      <c r="H20" s="350"/>
    </row>
    <row r="21" spans="1:8" s="26" customFormat="1" x14ac:dyDescent="0.25">
      <c r="A21" s="1"/>
      <c r="B21" s="426"/>
      <c r="C21" s="196"/>
      <c r="D21" s="26">
        <f t="shared" si="0"/>
        <v>0</v>
      </c>
      <c r="E21" s="340"/>
      <c r="F21" s="350"/>
      <c r="G21" s="350"/>
      <c r="H21" s="350"/>
    </row>
    <row r="22" spans="1:8" s="26" customFormat="1" x14ac:dyDescent="0.25">
      <c r="A22" s="1"/>
      <c r="B22" s="426"/>
      <c r="C22" s="196"/>
      <c r="D22" s="26">
        <f t="shared" si="0"/>
        <v>0</v>
      </c>
      <c r="E22" s="340"/>
      <c r="F22" s="350"/>
      <c r="G22" s="350"/>
      <c r="H22" s="350"/>
    </row>
    <row r="23" spans="1:8" s="26" customFormat="1" x14ac:dyDescent="0.25">
      <c r="A23" s="1"/>
      <c r="B23" s="426"/>
      <c r="C23" s="196"/>
      <c r="D23" s="26">
        <f t="shared" si="0"/>
        <v>0</v>
      </c>
      <c r="E23" s="340"/>
      <c r="F23" s="350"/>
      <c r="G23" s="350"/>
      <c r="H23" s="350"/>
    </row>
    <row r="24" spans="1:8" s="26" customFormat="1" x14ac:dyDescent="0.25">
      <c r="A24" s="1"/>
      <c r="B24" s="426"/>
      <c r="C24" s="270"/>
      <c r="D24" s="26">
        <f t="shared" si="0"/>
        <v>0</v>
      </c>
      <c r="E24" s="340"/>
      <c r="F24" s="350"/>
      <c r="G24" s="350"/>
      <c r="H24" s="350"/>
    </row>
    <row r="25" spans="1:8" s="6" customFormat="1" x14ac:dyDescent="0.25">
      <c r="A25" s="1"/>
      <c r="B25" s="426"/>
      <c r="C25" s="246" t="s">
        <v>196</v>
      </c>
      <c r="D25" s="200">
        <f>SUM(D15:D24)</f>
        <v>0</v>
      </c>
      <c r="E25" s="200">
        <f>SUM(E15:E24)</f>
        <v>0</v>
      </c>
      <c r="F25" s="333">
        <f>SUM(F15:F24)</f>
        <v>0</v>
      </c>
      <c r="G25" s="333">
        <f>SUM(G15:G24)</f>
        <v>0</v>
      </c>
      <c r="H25" s="333">
        <f>SUM(H15:H24)</f>
        <v>0</v>
      </c>
    </row>
    <row r="26" spans="1:8" s="26" customFormat="1" x14ac:dyDescent="0.25">
      <c r="A26" s="1"/>
      <c r="B26" s="426"/>
      <c r="C26" s="202" t="s">
        <v>254</v>
      </c>
      <c r="D26" s="26">
        <f t="shared" ref="D26:D35" si="1">+SUM(E26:H26)</f>
        <v>0</v>
      </c>
      <c r="E26" s="340"/>
      <c r="F26" s="350"/>
      <c r="G26" s="350"/>
      <c r="H26" s="350"/>
    </row>
    <row r="27" spans="1:8" s="26" customFormat="1" x14ac:dyDescent="0.25">
      <c r="A27" s="1"/>
      <c r="B27" s="426"/>
      <c r="C27" s="205"/>
      <c r="D27" s="26">
        <f t="shared" si="1"/>
        <v>0</v>
      </c>
      <c r="E27" s="340"/>
      <c r="F27" s="350"/>
      <c r="G27" s="350"/>
      <c r="H27" s="350"/>
    </row>
    <row r="28" spans="1:8" s="26" customFormat="1" x14ac:dyDescent="0.25">
      <c r="A28" s="1"/>
      <c r="B28" s="426"/>
      <c r="C28" s="205"/>
      <c r="D28" s="26">
        <f t="shared" si="1"/>
        <v>0</v>
      </c>
      <c r="E28" s="340"/>
      <c r="F28" s="350"/>
      <c r="G28" s="350"/>
      <c r="H28" s="350"/>
    </row>
    <row r="29" spans="1:8" s="26" customFormat="1" x14ac:dyDescent="0.25">
      <c r="A29" s="1"/>
      <c r="B29" s="426"/>
      <c r="C29" s="205"/>
      <c r="D29" s="26">
        <f t="shared" si="1"/>
        <v>0</v>
      </c>
      <c r="E29" s="340"/>
      <c r="F29" s="350"/>
      <c r="G29" s="350"/>
      <c r="H29" s="350"/>
    </row>
    <row r="30" spans="1:8" s="26" customFormat="1" x14ac:dyDescent="0.25">
      <c r="A30" s="1"/>
      <c r="B30" s="426"/>
      <c r="C30" s="205"/>
      <c r="D30" s="26">
        <f t="shared" si="1"/>
        <v>0</v>
      </c>
      <c r="E30" s="340"/>
      <c r="F30" s="350"/>
      <c r="G30" s="350"/>
      <c r="H30" s="350"/>
    </row>
    <row r="31" spans="1:8" s="26" customFormat="1" x14ac:dyDescent="0.25">
      <c r="A31" s="1"/>
      <c r="B31" s="426"/>
      <c r="C31" s="205"/>
      <c r="D31" s="26">
        <f t="shared" si="1"/>
        <v>0</v>
      </c>
      <c r="E31" s="340"/>
      <c r="F31" s="350"/>
      <c r="G31" s="350"/>
      <c r="H31" s="350"/>
    </row>
    <row r="32" spans="1:8" s="26" customFormat="1" x14ac:dyDescent="0.25">
      <c r="A32" s="1"/>
      <c r="B32" s="426"/>
      <c r="C32" s="205"/>
      <c r="D32" s="26">
        <f t="shared" si="1"/>
        <v>0</v>
      </c>
      <c r="E32" s="340"/>
      <c r="F32" s="350"/>
      <c r="G32" s="350"/>
      <c r="H32" s="350"/>
    </row>
    <row r="33" spans="1:8" s="26" customFormat="1" x14ac:dyDescent="0.25">
      <c r="A33" s="1"/>
      <c r="B33" s="426"/>
      <c r="C33" s="205"/>
      <c r="D33" s="26">
        <f t="shared" si="1"/>
        <v>0</v>
      </c>
      <c r="E33" s="340"/>
      <c r="F33" s="350"/>
      <c r="G33" s="350"/>
      <c r="H33" s="350"/>
    </row>
    <row r="34" spans="1:8" s="26" customFormat="1" x14ac:dyDescent="0.25">
      <c r="A34" s="1"/>
      <c r="B34" s="426"/>
      <c r="C34" s="205"/>
      <c r="D34" s="26">
        <f t="shared" si="1"/>
        <v>0</v>
      </c>
      <c r="E34" s="340"/>
      <c r="F34" s="350"/>
      <c r="G34" s="350"/>
      <c r="H34" s="350"/>
    </row>
    <row r="35" spans="1:8" s="26" customFormat="1" x14ac:dyDescent="0.25">
      <c r="A35" s="1"/>
      <c r="B35" s="426"/>
      <c r="C35" s="205"/>
      <c r="D35" s="26">
        <f t="shared" si="1"/>
        <v>0</v>
      </c>
      <c r="E35" s="340"/>
      <c r="F35" s="350"/>
      <c r="G35" s="350"/>
      <c r="H35" s="350"/>
    </row>
    <row r="36" spans="1:8" s="26" customFormat="1" x14ac:dyDescent="0.25">
      <c r="A36" s="1"/>
      <c r="B36" s="426"/>
      <c r="C36" s="247" t="s">
        <v>200</v>
      </c>
      <c r="D36" s="242">
        <f>SUM(D26:D35)</f>
        <v>0</v>
      </c>
      <c r="E36" s="242">
        <f>SUM(E26:E35)</f>
        <v>0</v>
      </c>
      <c r="F36" s="334">
        <f>SUM(F26:F35)</f>
        <v>0</v>
      </c>
      <c r="G36" s="334">
        <f>SUM(G26:G35)</f>
        <v>0</v>
      </c>
      <c r="H36" s="334">
        <f>SUM(H26:H35)</f>
        <v>0</v>
      </c>
    </row>
    <row r="37" spans="1:8" s="26" customFormat="1" x14ac:dyDescent="0.25">
      <c r="A37" s="1"/>
      <c r="B37" s="426"/>
      <c r="C37" s="247" t="s">
        <v>201</v>
      </c>
      <c r="D37" s="26">
        <f>+SUM(E37:H37)</f>
        <v>0</v>
      </c>
      <c r="E37" s="340"/>
      <c r="F37" s="350"/>
      <c r="G37" s="350"/>
      <c r="H37" s="350"/>
    </row>
    <row r="38" spans="1:8" s="6" customFormat="1" x14ac:dyDescent="0.25">
      <c r="A38" s="1"/>
      <c r="B38" s="426"/>
      <c r="C38" s="246" t="s">
        <v>46</v>
      </c>
      <c r="D38" s="200">
        <f>+D36+D37</f>
        <v>0</v>
      </c>
      <c r="E38" s="200">
        <f>+E36+E37</f>
        <v>0</v>
      </c>
      <c r="F38" s="333">
        <f>+F36+F37</f>
        <v>0</v>
      </c>
      <c r="G38" s="333">
        <f>+G36+G37</f>
        <v>0</v>
      </c>
      <c r="H38" s="333">
        <f>+H36+H37</f>
        <v>0</v>
      </c>
    </row>
    <row r="39" spans="1:8" s="26" customFormat="1" x14ac:dyDescent="0.25">
      <c r="A39" s="1"/>
      <c r="B39" s="426"/>
      <c r="C39" s="194" t="s">
        <v>255</v>
      </c>
      <c r="D39" s="26">
        <f t="shared" ref="D39:D48" si="2">+SUM(E39:H39)</f>
        <v>0</v>
      </c>
      <c r="E39" s="340"/>
      <c r="F39" s="350"/>
      <c r="G39" s="350"/>
      <c r="H39" s="350"/>
    </row>
    <row r="40" spans="1:8" s="26" customFormat="1" x14ac:dyDescent="0.25">
      <c r="A40" s="1"/>
      <c r="B40" s="426"/>
      <c r="C40" s="194"/>
      <c r="D40" s="26">
        <f t="shared" si="2"/>
        <v>0</v>
      </c>
      <c r="E40" s="340"/>
      <c r="F40" s="350"/>
      <c r="G40" s="350"/>
      <c r="H40" s="350"/>
    </row>
    <row r="41" spans="1:8" s="26" customFormat="1" x14ac:dyDescent="0.25">
      <c r="A41" s="1"/>
      <c r="B41" s="426"/>
      <c r="C41" s="194"/>
      <c r="D41" s="26">
        <f t="shared" si="2"/>
        <v>0</v>
      </c>
      <c r="E41" s="340"/>
      <c r="F41" s="350"/>
      <c r="G41" s="350"/>
      <c r="H41" s="350"/>
    </row>
    <row r="42" spans="1:8" s="26" customFormat="1" x14ac:dyDescent="0.25">
      <c r="A42" s="1"/>
      <c r="B42" s="426"/>
      <c r="C42" s="194"/>
      <c r="D42" s="26">
        <f t="shared" si="2"/>
        <v>0</v>
      </c>
      <c r="E42" s="340"/>
      <c r="F42" s="350"/>
      <c r="G42" s="350"/>
      <c r="H42" s="350"/>
    </row>
    <row r="43" spans="1:8" s="26" customFormat="1" x14ac:dyDescent="0.25">
      <c r="A43" s="1"/>
      <c r="B43" s="426"/>
      <c r="C43" s="194"/>
      <c r="D43" s="26">
        <f t="shared" si="2"/>
        <v>0</v>
      </c>
      <c r="E43" s="340"/>
      <c r="F43" s="350"/>
      <c r="G43" s="350"/>
      <c r="H43" s="350"/>
    </row>
    <row r="44" spans="1:8" s="26" customFormat="1" x14ac:dyDescent="0.25">
      <c r="A44" s="1"/>
      <c r="B44" s="426"/>
      <c r="C44" s="194"/>
      <c r="D44" s="26">
        <f t="shared" si="2"/>
        <v>0</v>
      </c>
      <c r="E44" s="340"/>
      <c r="F44" s="350"/>
      <c r="G44" s="350"/>
      <c r="H44" s="350"/>
    </row>
    <row r="45" spans="1:8" s="26" customFormat="1" x14ac:dyDescent="0.25">
      <c r="A45" s="1"/>
      <c r="B45" s="426"/>
      <c r="C45" s="194"/>
      <c r="D45" s="26">
        <f t="shared" si="2"/>
        <v>0</v>
      </c>
      <c r="E45" s="340"/>
      <c r="F45" s="350"/>
      <c r="G45" s="350"/>
      <c r="H45" s="350"/>
    </row>
    <row r="46" spans="1:8" s="26" customFormat="1" x14ac:dyDescent="0.25">
      <c r="A46" s="1"/>
      <c r="B46" s="426"/>
      <c r="C46" s="194"/>
      <c r="D46" s="26">
        <f t="shared" si="2"/>
        <v>0</v>
      </c>
      <c r="E46" s="340"/>
      <c r="F46" s="350"/>
      <c r="G46" s="350"/>
      <c r="H46" s="350"/>
    </row>
    <row r="47" spans="1:8" s="26" customFormat="1" x14ac:dyDescent="0.25">
      <c r="A47" s="1"/>
      <c r="B47" s="426"/>
      <c r="C47" s="196"/>
      <c r="D47" s="26">
        <f t="shared" si="2"/>
        <v>0</v>
      </c>
      <c r="E47" s="340"/>
      <c r="F47" s="350"/>
      <c r="G47" s="350"/>
      <c r="H47" s="350"/>
    </row>
    <row r="48" spans="1:8" s="26" customFormat="1" x14ac:dyDescent="0.25">
      <c r="A48" s="1"/>
      <c r="B48" s="426"/>
      <c r="C48" s="196"/>
      <c r="D48" s="26">
        <f t="shared" si="2"/>
        <v>0</v>
      </c>
      <c r="E48" s="340"/>
      <c r="F48" s="350"/>
      <c r="G48" s="350"/>
      <c r="H48" s="350"/>
    </row>
    <row r="49" spans="1:10" s="6" customFormat="1" x14ac:dyDescent="0.25">
      <c r="A49" s="1"/>
      <c r="B49" s="426"/>
      <c r="C49" s="246" t="s">
        <v>204</v>
      </c>
      <c r="D49" s="200">
        <f>SUM(D39:D48)</f>
        <v>0</v>
      </c>
      <c r="E49" s="200">
        <f>SUM(E39:E48)</f>
        <v>0</v>
      </c>
      <c r="F49" s="333">
        <f>SUM(F39:F48)</f>
        <v>0</v>
      </c>
      <c r="G49" s="333">
        <f>SUM(G39:G48)</f>
        <v>0</v>
      </c>
      <c r="H49" s="333">
        <f>SUM(H39:H48)</f>
        <v>0</v>
      </c>
    </row>
    <row r="50" spans="1:10" s="6" customFormat="1" x14ac:dyDescent="0.25">
      <c r="A50" s="1"/>
      <c r="B50" s="426"/>
      <c r="C50" s="246" t="s">
        <v>3</v>
      </c>
      <c r="D50" s="200">
        <f t="shared" ref="D50" si="3">+D25+D38+D49</f>
        <v>0</v>
      </c>
      <c r="E50" s="200">
        <f t="shared" ref="E50" si="4">+E25+E38+E49</f>
        <v>0</v>
      </c>
      <c r="F50" s="333">
        <f>+F25+F38+F49</f>
        <v>0</v>
      </c>
      <c r="G50" s="333">
        <f t="shared" ref="G50:H50" si="5">+G25+G38+G49</f>
        <v>0</v>
      </c>
      <c r="H50" s="333">
        <f t="shared" si="5"/>
        <v>0</v>
      </c>
    </row>
    <row r="51" spans="1:10" s="28" customFormat="1" ht="5.0999999999999996" customHeight="1" x14ac:dyDescent="0.25">
      <c r="A51" s="1"/>
      <c r="B51" s="1"/>
      <c r="C51" s="30"/>
    </row>
    <row r="52" spans="1:10" s="28" customFormat="1" ht="15" customHeight="1" x14ac:dyDescent="0.25">
      <c r="A52" s="1"/>
      <c r="B52" s="427" t="s">
        <v>205</v>
      </c>
      <c r="C52" s="249" t="s">
        <v>146</v>
      </c>
      <c r="D52" s="26">
        <f t="shared" ref="D52:D53" si="6">+SUM(E52:H52)</f>
        <v>0</v>
      </c>
      <c r="E52" s="340"/>
      <c r="F52" s="350"/>
      <c r="G52" s="350"/>
      <c r="H52" s="350"/>
      <c r="I52" s="26"/>
      <c r="J52" s="26"/>
    </row>
    <row r="53" spans="1:10" s="28" customFormat="1" ht="15" customHeight="1" x14ac:dyDescent="0.25">
      <c r="A53" s="1"/>
      <c r="B53" s="427"/>
      <c r="C53" s="249" t="s">
        <v>147</v>
      </c>
      <c r="D53" s="26">
        <f t="shared" si="6"/>
        <v>0</v>
      </c>
      <c r="E53" s="340"/>
      <c r="F53" s="350"/>
      <c r="G53" s="350"/>
      <c r="H53" s="350"/>
      <c r="I53" s="26"/>
      <c r="J53" s="26"/>
    </row>
    <row r="54" spans="1:10" s="28" customFormat="1" x14ac:dyDescent="0.25">
      <c r="A54" s="1"/>
      <c r="B54" s="427"/>
      <c r="C54" s="250" t="s">
        <v>206</v>
      </c>
      <c r="D54" s="200">
        <f>SUM(D52:D53)</f>
        <v>0</v>
      </c>
      <c r="E54" s="200">
        <f>SUM(E52:E53)</f>
        <v>0</v>
      </c>
      <c r="F54" s="333">
        <f>SUM(F52:F53)</f>
        <v>0</v>
      </c>
      <c r="G54" s="333">
        <f>SUM(G52:G53)</f>
        <v>0</v>
      </c>
      <c r="H54" s="333">
        <f>SUM(H52:H53)</f>
        <v>0</v>
      </c>
      <c r="I54" s="26"/>
      <c r="J54" s="26"/>
    </row>
    <row r="55" spans="1:10" s="28" customFormat="1" x14ac:dyDescent="0.25">
      <c r="A55" s="1"/>
      <c r="B55" s="427"/>
      <c r="C55" s="272" t="s">
        <v>321</v>
      </c>
      <c r="D55" s="26">
        <f t="shared" ref="D55:D66" si="7">+SUM(E55:H55)</f>
        <v>0</v>
      </c>
      <c r="E55" s="340"/>
      <c r="F55" s="350"/>
      <c r="G55" s="350"/>
      <c r="H55" s="350"/>
      <c r="I55" s="26"/>
      <c r="J55" s="26"/>
    </row>
    <row r="56" spans="1:10" s="28" customFormat="1" x14ac:dyDescent="0.25">
      <c r="A56" s="1"/>
      <c r="B56" s="427"/>
      <c r="C56" s="272" t="s">
        <v>256</v>
      </c>
      <c r="D56" s="26">
        <f t="shared" si="7"/>
        <v>0</v>
      </c>
      <c r="E56" s="340"/>
      <c r="F56" s="350"/>
      <c r="G56" s="350"/>
      <c r="H56" s="350"/>
      <c r="I56" s="26"/>
      <c r="J56" s="26"/>
    </row>
    <row r="57" spans="1:10" s="28" customFormat="1" x14ac:dyDescent="0.25">
      <c r="A57" s="1"/>
      <c r="B57" s="427"/>
      <c r="C57" s="272"/>
      <c r="D57" s="26">
        <f t="shared" si="7"/>
        <v>0</v>
      </c>
      <c r="E57" s="340"/>
      <c r="F57" s="350"/>
      <c r="G57" s="350"/>
      <c r="H57" s="350"/>
      <c r="I57" s="26"/>
      <c r="J57" s="26"/>
    </row>
    <row r="58" spans="1:10" s="28" customFormat="1" x14ac:dyDescent="0.25">
      <c r="A58" s="1"/>
      <c r="B58" s="427"/>
      <c r="C58" s="272"/>
      <c r="D58" s="26">
        <f t="shared" si="7"/>
        <v>0</v>
      </c>
      <c r="E58" s="340"/>
      <c r="F58" s="350"/>
      <c r="G58" s="350"/>
      <c r="H58" s="350"/>
      <c r="I58" s="26"/>
      <c r="J58" s="26"/>
    </row>
    <row r="59" spans="1:10" s="28" customFormat="1" x14ac:dyDescent="0.25">
      <c r="A59" s="1"/>
      <c r="B59" s="427"/>
      <c r="C59" s="272"/>
      <c r="D59" s="26">
        <f t="shared" si="7"/>
        <v>0</v>
      </c>
      <c r="E59" s="340"/>
      <c r="F59" s="350"/>
      <c r="G59" s="350"/>
      <c r="H59" s="350"/>
      <c r="I59" s="26"/>
      <c r="J59" s="26"/>
    </row>
    <row r="60" spans="1:10" s="28" customFormat="1" x14ac:dyDescent="0.25">
      <c r="A60" s="1"/>
      <c r="B60" s="427"/>
      <c r="C60" s="272"/>
      <c r="D60" s="26">
        <f t="shared" si="7"/>
        <v>0</v>
      </c>
      <c r="E60" s="340"/>
      <c r="F60" s="350"/>
      <c r="G60" s="350"/>
      <c r="H60" s="350"/>
      <c r="I60" s="26"/>
      <c r="J60" s="26"/>
    </row>
    <row r="61" spans="1:10" s="28" customFormat="1" x14ac:dyDescent="0.25">
      <c r="A61" s="1"/>
      <c r="B61" s="427"/>
      <c r="C61" s="272"/>
      <c r="D61" s="26">
        <f t="shared" si="7"/>
        <v>0</v>
      </c>
      <c r="E61" s="340"/>
      <c r="F61" s="350"/>
      <c r="G61" s="350"/>
      <c r="H61" s="350"/>
      <c r="I61" s="26"/>
      <c r="J61" s="26"/>
    </row>
    <row r="62" spans="1:10" s="28" customFormat="1" x14ac:dyDescent="0.25">
      <c r="A62" s="1"/>
      <c r="B62" s="427"/>
      <c r="C62" s="272"/>
      <c r="D62" s="26">
        <f t="shared" si="7"/>
        <v>0</v>
      </c>
      <c r="E62" s="340"/>
      <c r="F62" s="350"/>
      <c r="G62" s="350"/>
      <c r="H62" s="350"/>
      <c r="I62" s="26"/>
      <c r="J62" s="26"/>
    </row>
    <row r="63" spans="1:10" s="28" customFormat="1" x14ac:dyDescent="0.25">
      <c r="A63" s="1"/>
      <c r="B63" s="427"/>
      <c r="C63" s="272"/>
      <c r="D63" s="26">
        <f t="shared" si="7"/>
        <v>0</v>
      </c>
      <c r="E63" s="340"/>
      <c r="F63" s="350"/>
      <c r="G63" s="350"/>
      <c r="H63" s="350"/>
      <c r="I63" s="26"/>
      <c r="J63" s="26"/>
    </row>
    <row r="64" spans="1:10" s="28" customFormat="1" x14ac:dyDescent="0.25">
      <c r="A64" s="1"/>
      <c r="B64" s="427"/>
      <c r="C64" s="272"/>
      <c r="D64" s="26">
        <f t="shared" si="7"/>
        <v>0</v>
      </c>
      <c r="E64" s="340"/>
      <c r="F64" s="350"/>
      <c r="G64" s="350"/>
      <c r="H64" s="350"/>
      <c r="I64" s="26"/>
      <c r="J64" s="26"/>
    </row>
    <row r="65" spans="1:10" s="28" customFormat="1" x14ac:dyDescent="0.25">
      <c r="A65" s="1"/>
      <c r="B65" s="427"/>
      <c r="C65" s="272"/>
      <c r="D65" s="26">
        <f t="shared" si="7"/>
        <v>0</v>
      </c>
      <c r="E65" s="340"/>
      <c r="F65" s="350"/>
      <c r="G65" s="350"/>
      <c r="H65" s="350"/>
      <c r="I65" s="26"/>
      <c r="J65" s="26"/>
    </row>
    <row r="66" spans="1:10" s="28" customFormat="1" x14ac:dyDescent="0.25">
      <c r="A66" s="1"/>
      <c r="B66" s="427"/>
      <c r="C66" s="272"/>
      <c r="D66" s="26">
        <f t="shared" si="7"/>
        <v>0</v>
      </c>
      <c r="E66" s="340"/>
      <c r="F66" s="350"/>
      <c r="G66" s="350"/>
      <c r="H66" s="350"/>
      <c r="I66" s="26"/>
      <c r="J66" s="26"/>
    </row>
    <row r="67" spans="1:10" s="28" customFormat="1" ht="15" customHeight="1" x14ac:dyDescent="0.25">
      <c r="A67" s="1"/>
      <c r="B67" s="427"/>
      <c r="C67" s="250" t="s">
        <v>150</v>
      </c>
      <c r="D67" s="200">
        <f>+IFERROR(SUM(D55:D66),"")</f>
        <v>0</v>
      </c>
      <c r="E67" s="200">
        <f>+IFERROR(SUM(E55:E66),"")</f>
        <v>0</v>
      </c>
      <c r="F67" s="333">
        <f>+IFERROR(SUM(F55:F66),"")</f>
        <v>0</v>
      </c>
      <c r="G67" s="333">
        <f>+IFERROR(SUM(G55:G66),"")</f>
        <v>0</v>
      </c>
      <c r="H67" s="333">
        <f>+IFERROR(SUM(H55:H66),"")</f>
        <v>0</v>
      </c>
    </row>
    <row r="68" spans="1:10" s="28" customFormat="1" ht="15" customHeight="1" x14ac:dyDescent="0.25">
      <c r="A68" s="1"/>
      <c r="B68" s="427"/>
      <c r="C68" s="271" t="s">
        <v>175</v>
      </c>
      <c r="D68" s="26">
        <f t="shared" ref="D68:D69" si="8">+SUM(E68:H68)</f>
        <v>0</v>
      </c>
      <c r="E68" s="340"/>
      <c r="F68" s="350"/>
      <c r="G68" s="350"/>
      <c r="H68" s="350"/>
    </row>
    <row r="69" spans="1:10" s="28" customFormat="1" ht="15" customHeight="1" x14ac:dyDescent="0.25">
      <c r="A69" s="1"/>
      <c r="B69" s="427"/>
      <c r="C69" s="271" t="s">
        <v>25</v>
      </c>
      <c r="D69" s="26">
        <f t="shared" si="8"/>
        <v>0</v>
      </c>
      <c r="E69" s="340"/>
      <c r="F69" s="350"/>
      <c r="G69" s="350"/>
      <c r="H69" s="350"/>
      <c r="I69" s="26"/>
      <c r="J69" s="26"/>
    </row>
    <row r="70" spans="1:10" s="28" customFormat="1" ht="15" customHeight="1" x14ac:dyDescent="0.25">
      <c r="A70" s="1"/>
      <c r="B70" s="427"/>
      <c r="C70" s="250" t="s">
        <v>208</v>
      </c>
      <c r="D70" s="200">
        <f>+D54+D67+D68+D69</f>
        <v>0</v>
      </c>
      <c r="E70" s="200">
        <f>+E54+E67+E68+E69</f>
        <v>0</v>
      </c>
      <c r="F70" s="333">
        <f>+F54+F67+F68+F69</f>
        <v>0</v>
      </c>
      <c r="G70" s="333">
        <f t="shared" ref="G70:H70" si="9">+G54+G67+G68+G69</f>
        <v>0</v>
      </c>
      <c r="H70" s="333">
        <f t="shared" si="9"/>
        <v>0</v>
      </c>
      <c r="I70" s="244"/>
      <c r="J70" s="244"/>
    </row>
    <row r="71" spans="1:10" s="28" customFormat="1" ht="5.0999999999999996" customHeight="1" x14ac:dyDescent="0.25">
      <c r="A71" s="1"/>
      <c r="B71" s="1"/>
      <c r="C71" s="30"/>
    </row>
    <row r="72" spans="1:10" s="28" customFormat="1" x14ac:dyDescent="0.25">
      <c r="A72" s="1"/>
      <c r="B72" s="29" t="s">
        <v>28</v>
      </c>
      <c r="C72" s="255" t="s">
        <v>27</v>
      </c>
      <c r="D72" s="26">
        <f t="shared" ref="D72" si="10">+SUM(E72:H72)</f>
        <v>0</v>
      </c>
      <c r="E72" s="340"/>
      <c r="F72" s="350"/>
      <c r="G72" s="350"/>
      <c r="H72" s="350"/>
      <c r="I72" s="26"/>
      <c r="J72" s="26"/>
    </row>
    <row r="73" spans="1:10" s="28" customFormat="1" ht="5.0999999999999996" customHeight="1" x14ac:dyDescent="0.25">
      <c r="A73" s="1"/>
      <c r="B73" s="30"/>
      <c r="C73" s="30"/>
    </row>
    <row r="74" spans="1:10" s="28" customFormat="1" x14ac:dyDescent="0.25">
      <c r="A74" s="1"/>
      <c r="B74" s="31" t="s">
        <v>29</v>
      </c>
      <c r="C74" s="256" t="s">
        <v>30</v>
      </c>
      <c r="D74" s="200">
        <f>ROUND(-D50+D70+D72,4)</f>
        <v>0</v>
      </c>
      <c r="E74" s="200">
        <f>ROUND(-E50+E70+E72,4)</f>
        <v>0</v>
      </c>
      <c r="F74" s="333">
        <f>ROUND(-F50+F70+F72,4)</f>
        <v>0</v>
      </c>
      <c r="G74" s="333">
        <f>ROUND(-G50+G70+G72,4)</f>
        <v>0</v>
      </c>
      <c r="H74" s="333">
        <f>ROUND(-H50+H70+H72,4)</f>
        <v>0</v>
      </c>
      <c r="I74" s="244"/>
      <c r="J74" s="244"/>
    </row>
    <row r="75" spans="1:10" x14ac:dyDescent="0.25">
      <c r="G75" s="27"/>
      <c r="H75" s="27"/>
      <c r="I75" s="27"/>
      <c r="J75" s="27"/>
    </row>
  </sheetData>
  <sheetProtection algorithmName="SHA-512" hashValue="r8NjG/oHVR3Z7Uv4l9wYuUlo+q/uH4ca77y/vKzGMePZU9WxfA4Wc9q7YdEVvFzb5zvH89Rz4K7yQADgHuBJ0A==" saltValue="iwQ+5qlK2f9zu3IP21lkiQ==" spinCount="100000" sheet="1" formatRows="0"/>
  <mergeCells count="3">
    <mergeCell ref="E6:F6"/>
    <mergeCell ref="B15:B50"/>
    <mergeCell ref="B52:B70"/>
  </mergeCells>
  <conditionalFormatting sqref="F15:F24">
    <cfRule type="expression" dxfId="509" priority="98">
      <formula>$E$3&gt;45657</formula>
    </cfRule>
  </conditionalFormatting>
  <conditionalFormatting sqref="F26:F35">
    <cfRule type="expression" dxfId="508" priority="97">
      <formula>$E$3&gt;45657</formula>
    </cfRule>
  </conditionalFormatting>
  <conditionalFormatting sqref="F37">
    <cfRule type="expression" dxfId="507" priority="96">
      <formula>$E$3&gt;45657</formula>
    </cfRule>
  </conditionalFormatting>
  <conditionalFormatting sqref="F39:F48">
    <cfRule type="expression" dxfId="506" priority="95">
      <formula>$E$3&gt;45657</formula>
    </cfRule>
  </conditionalFormatting>
  <conditionalFormatting sqref="F52:F53">
    <cfRule type="expression" dxfId="505" priority="94">
      <formula>$E$3&gt;45657</formula>
    </cfRule>
  </conditionalFormatting>
  <conditionalFormatting sqref="F55:F66">
    <cfRule type="expression" dxfId="504" priority="93">
      <formula>$E$3&gt;45657</formula>
    </cfRule>
  </conditionalFormatting>
  <conditionalFormatting sqref="F68:F69">
    <cfRule type="expression" dxfId="503" priority="92">
      <formula>$E$3&gt;45657</formula>
    </cfRule>
  </conditionalFormatting>
  <conditionalFormatting sqref="F72">
    <cfRule type="expression" dxfId="502" priority="91">
      <formula>$E$3&gt;45657</formula>
    </cfRule>
  </conditionalFormatting>
  <conditionalFormatting sqref="F12:H12">
    <cfRule type="notContainsBlanks" dxfId="501" priority="102">
      <formula>LEN(TRIM(F12))&gt;0</formula>
    </cfRule>
  </conditionalFormatting>
  <conditionalFormatting sqref="F13:H13">
    <cfRule type="containsText" dxfId="500" priority="29" operator="containsText" text="1. - 4. Quartal">
      <formula>NOT(ISERROR(SEARCH("1. - 4. Quartal",F13)))</formula>
    </cfRule>
  </conditionalFormatting>
  <conditionalFormatting sqref="F25:H25">
    <cfRule type="cellIs" dxfId="499" priority="67" operator="greaterThan">
      <formula>0</formula>
    </cfRule>
  </conditionalFormatting>
  <conditionalFormatting sqref="F36:H36">
    <cfRule type="cellIs" dxfId="498" priority="58" operator="greaterThan">
      <formula>0</formula>
    </cfRule>
  </conditionalFormatting>
  <conditionalFormatting sqref="F38:H38">
    <cfRule type="cellIs" dxfId="497" priority="68" operator="greaterThan">
      <formula>0</formula>
    </cfRule>
  </conditionalFormatting>
  <conditionalFormatting sqref="F49:H50">
    <cfRule type="cellIs" dxfId="496" priority="70" operator="greaterThan">
      <formula>0</formula>
    </cfRule>
  </conditionalFormatting>
  <conditionalFormatting sqref="F54:H54">
    <cfRule type="cellIs" dxfId="495" priority="69" operator="greaterThan">
      <formula>0</formula>
    </cfRule>
  </conditionalFormatting>
  <conditionalFormatting sqref="F67:H67">
    <cfRule type="cellIs" dxfId="494" priority="72" operator="greaterThan">
      <formula>0</formula>
    </cfRule>
  </conditionalFormatting>
  <conditionalFormatting sqref="F70:H70">
    <cfRule type="cellIs" dxfId="493" priority="73" operator="greaterThan">
      <formula>0</formula>
    </cfRule>
  </conditionalFormatting>
  <conditionalFormatting sqref="F74:H74">
    <cfRule type="cellIs" dxfId="492" priority="28" operator="greaterThan">
      <formula>0</formula>
    </cfRule>
  </conditionalFormatting>
  <conditionalFormatting sqref="G15:G24">
    <cfRule type="expression" dxfId="491" priority="27">
      <formula>$E$3&gt;46022</formula>
    </cfRule>
  </conditionalFormatting>
  <conditionalFormatting sqref="G26:G35">
    <cfRule type="expression" dxfId="490" priority="15">
      <formula>$E$3&gt;46022</formula>
    </cfRule>
  </conditionalFormatting>
  <conditionalFormatting sqref="G37">
    <cfRule type="expression" dxfId="489" priority="14">
      <formula>$E$3&gt;46022</formula>
    </cfRule>
  </conditionalFormatting>
  <conditionalFormatting sqref="G39:G48">
    <cfRule type="expression" dxfId="488" priority="13">
      <formula>$E$3&gt;46022</formula>
    </cfRule>
  </conditionalFormatting>
  <conditionalFormatting sqref="G52:G53">
    <cfRule type="expression" dxfId="487" priority="12">
      <formula>$E$3&gt;46022</formula>
    </cfRule>
  </conditionalFormatting>
  <conditionalFormatting sqref="G55:G66">
    <cfRule type="expression" dxfId="486" priority="9">
      <formula>$E$3&gt;46022</formula>
    </cfRule>
  </conditionalFormatting>
  <conditionalFormatting sqref="G68:G69">
    <cfRule type="expression" dxfId="485" priority="10">
      <formula>$E$3&gt;46022</formula>
    </cfRule>
  </conditionalFormatting>
  <conditionalFormatting sqref="G72">
    <cfRule type="expression" dxfId="484" priority="8">
      <formula>$E$3&gt;46022</formula>
    </cfRule>
  </conditionalFormatting>
  <conditionalFormatting sqref="H15:H24">
    <cfRule type="expression" dxfId="483" priority="21">
      <formula>$E$3&gt;46387</formula>
    </cfRule>
  </conditionalFormatting>
  <conditionalFormatting sqref="H26:H35">
    <cfRule type="expression" dxfId="482" priority="7">
      <formula>$E$3&gt;46387</formula>
    </cfRule>
  </conditionalFormatting>
  <conditionalFormatting sqref="H37">
    <cfRule type="expression" dxfId="481" priority="6">
      <formula>$E$3&gt;46387</formula>
    </cfRule>
  </conditionalFormatting>
  <conditionalFormatting sqref="H39:H48">
    <cfRule type="expression" dxfId="480" priority="5">
      <formula>$E$3&gt;46387</formula>
    </cfRule>
  </conditionalFormatting>
  <conditionalFormatting sqref="H52:H53">
    <cfRule type="expression" dxfId="479" priority="4">
      <formula>$E$3&gt;46387</formula>
    </cfRule>
  </conditionalFormatting>
  <conditionalFormatting sqref="H55:H66">
    <cfRule type="expression" dxfId="478" priority="3">
      <formula>$E$3&gt;46387</formula>
    </cfRule>
  </conditionalFormatting>
  <conditionalFormatting sqref="H68:H69">
    <cfRule type="expression" dxfId="477" priority="2">
      <formula>$E$3&gt;46387</formula>
    </cfRule>
  </conditionalFormatting>
  <conditionalFormatting sqref="H72">
    <cfRule type="expression" dxfId="476" priority="1">
      <formula>$E$3&gt;46387</formula>
    </cfRule>
  </conditionalFormatting>
  <dataValidations count="4">
    <dataValidation type="decimal" allowBlank="1" showInputMessage="1" showErrorMessage="1" error="Bitte nur positive Werte einfügen!" sqref="H26 G22:H24 I22:K26" xr:uid="{00000000-0002-0000-2B00-000000000000}">
      <formula1>0</formula1>
      <formula2>9999999999999</formula2>
    </dataValidation>
    <dataValidation type="decimal" allowBlank="1" showInputMessage="1" showErrorMessage="1" error="Bitte nur positive Werte einfügen!" sqref="I28:K44 E61 H37 H39:H44 H28:H35 G60:K61 G54:K58" xr:uid="{00000000-0002-0000-2B00-000001000000}">
      <formula1>0</formula1>
      <formula2>999999999999</formula2>
    </dataValidation>
    <dataValidation type="decimal" allowBlank="1" showInputMessage="1" showErrorMessage="1" error="Bitte nur positive Werte einfügen!" sqref="H46:H48 I46:K50" xr:uid="{00000000-0002-0000-2B00-000002000000}">
      <formula1>0</formula1>
      <formula2>999999999999999000</formula2>
    </dataValidation>
    <dataValidation allowBlank="1" showInputMessage="1" prompt="Rote Markierung, wenn Zellen außerhalb der Lfz. befüllt sind." sqref="F63" xr:uid="{00000000-0002-0000-2B00-000003000000}"/>
  </dataValidations>
  <pageMargins left="0.23622047244094491" right="0.23622047244094491" top="0.74803149606299213" bottom="0.74803149606299213" header="0.31496062992125984" footer="0.31496062992125984"/>
  <pageSetup paperSize="8" scale="85" orientation="portrait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2B00-000004000000}">
          <x14:formula1>
            <xm:f>'Strat.Ziele_Projektträger_Förd.'!$C$6:$C$15</xm:f>
          </x14:formula1>
          <xm:sqref>K9 H9</xm:sqref>
        </x14:dataValidation>
        <x14:dataValidation type="list" allowBlank="1" showInputMessage="1" showErrorMessage="1" xr:uid="{00000000-0002-0000-2B00-000005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2B00-000006000000}">
          <x14:formula1>
            <xm:f>Listen!$B$2:$B$34</xm:f>
          </x14:formula1>
          <xm:sqref>E18</xm:sqref>
        </x14:dataValidation>
        <x14:dataValidation type="list" allowBlank="1" showInputMessage="1" showErrorMessage="1" xr:uid="{00000000-0002-0000-2B00-000007000000}">
          <x14:formula1>
            <xm:f>Listen!$S$3:$S$50</xm:f>
          </x14:formula1>
          <xm:sqref>F9</xm:sqref>
        </x14:dataValidation>
        <x14:dataValidation type="list" allowBlank="1" showInputMessage="1" showErrorMessage="1" xr:uid="{00000000-0002-0000-2B00-000008000000}">
          <x14:formula1>
            <xm:f>'Strat.Ziele_Projektträger_Förd.'!$C$34:$C$43</xm:f>
          </x14:formula1>
          <xm:sqref>I9</xm:sqref>
        </x14:dataValidation>
      </x14:dataValidation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Tabelle43"/>
  <dimension ref="A1:J75"/>
  <sheetViews>
    <sheetView topLeftCell="A2" zoomScaleNormal="100" workbookViewId="0">
      <selection activeCell="F12" sqref="F12:H74"/>
    </sheetView>
  </sheetViews>
  <sheetFormatPr baseColWidth="10" defaultColWidth="16.7109375" defaultRowHeight="15" outlineLevelRow="1" x14ac:dyDescent="0.25"/>
  <cols>
    <col min="1" max="1" width="2.7109375" style="1" customWidth="1"/>
    <col min="2" max="2" width="3.7109375" style="1" customWidth="1"/>
    <col min="3" max="3" width="36.7109375" style="1" customWidth="1"/>
    <col min="4" max="7" width="17.7109375" style="1" customWidth="1"/>
    <col min="8" max="8" width="16.7109375" style="1"/>
    <col min="9" max="10" width="16.7109375" style="1" customWidth="1"/>
    <col min="11" max="11" width="3.7109375" style="1" customWidth="1"/>
    <col min="12" max="16384" width="16.7109375" style="1"/>
  </cols>
  <sheetData>
    <row r="1" spans="1:10" hidden="1" x14ac:dyDescent="0.25">
      <c r="A1" s="19" t="str">
        <f ca="1">MID(CELL("filename",A1),FIND("]",CELL("filename",A1))+1,256)</f>
        <v>Projekt37</v>
      </c>
      <c r="B1" s="19"/>
      <c r="C1" s="20"/>
      <c r="D1" s="1" t="str">
        <f ca="1">MID(CELL("Dateiname",A2),FIND("]",CELL("Dateiname",A2))+1,31)</f>
        <v>Projekt37</v>
      </c>
      <c r="G1" s="21"/>
    </row>
    <row r="3" spans="1:10" hidden="1" outlineLevel="1" x14ac:dyDescent="0.25">
      <c r="C3" s="1" t="s">
        <v>324</v>
      </c>
      <c r="D3" s="1" t="str">
        <f>+LEFT(D9,2)</f>
        <v>RM</v>
      </c>
      <c r="E3" s="327">
        <f>+F9</f>
        <v>44227</v>
      </c>
      <c r="F3" s="327">
        <f>+F9</f>
        <v>44227</v>
      </c>
      <c r="G3" s="327">
        <f>+F9</f>
        <v>44227</v>
      </c>
      <c r="H3" s="1" t="str">
        <f>+G12</f>
        <v xml:space="preserve"> </v>
      </c>
      <c r="I3" s="1" t="str">
        <f>+H12</f>
        <v xml:space="preserve"> </v>
      </c>
    </row>
    <row r="4" spans="1:10" ht="15.75" collapsed="1" x14ac:dyDescent="0.25">
      <c r="C4" s="22" t="str">
        <f>+CONCATENATE(C9," (EU-kofinanziert)")</f>
        <v>Projekt 37 (EU-kofinanziert)</v>
      </c>
      <c r="D4" s="22"/>
      <c r="E4" s="22"/>
    </row>
    <row r="5" spans="1:10" ht="15.75" x14ac:dyDescent="0.25">
      <c r="C5" s="22"/>
    </row>
    <row r="6" spans="1:10" s="23" customFormat="1" x14ac:dyDescent="0.25">
      <c r="C6" s="179" t="s">
        <v>18</v>
      </c>
      <c r="D6" s="7" t="s">
        <v>18</v>
      </c>
      <c r="E6" s="377" t="s">
        <v>20</v>
      </c>
      <c r="F6" s="378"/>
      <c r="G6" s="7" t="s">
        <v>18</v>
      </c>
      <c r="H6" s="7"/>
      <c r="I6" s="7" t="s">
        <v>251</v>
      </c>
      <c r="J6" s="374" t="s">
        <v>380</v>
      </c>
    </row>
    <row r="7" spans="1:10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</row>
    <row r="8" spans="1:10" ht="5.0999999999999996" customHeight="1" x14ac:dyDescent="0.25"/>
    <row r="9" spans="1:10" s="24" customFormat="1" ht="51" customHeight="1" x14ac:dyDescent="0.25">
      <c r="C9" s="124" t="s">
        <v>170</v>
      </c>
      <c r="D9" s="124" t="s">
        <v>4</v>
      </c>
      <c r="E9" s="125">
        <v>44197</v>
      </c>
      <c r="F9" s="125">
        <v>44227</v>
      </c>
      <c r="G9" s="268" t="s">
        <v>24</v>
      </c>
      <c r="H9" s="268" t="s">
        <v>10</v>
      </c>
      <c r="I9" s="268" t="s">
        <v>10</v>
      </c>
      <c r="J9" s="375"/>
    </row>
    <row r="10" spans="1:10" s="144" customFormat="1" ht="26.1" customHeight="1" x14ac:dyDescent="0.2">
      <c r="C10" s="177"/>
      <c r="D10" s="241"/>
      <c r="G10" s="145"/>
      <c r="I10" s="220"/>
      <c r="J10" s="220"/>
    </row>
    <row r="11" spans="1:10" s="25" customFormat="1" x14ac:dyDescent="0.25">
      <c r="D11" s="236"/>
    </row>
    <row r="12" spans="1:10" x14ac:dyDescent="0.25">
      <c r="C12" s="2"/>
      <c r="D12" s="192" t="s">
        <v>154</v>
      </c>
      <c r="E12" s="339">
        <f>+Finanztabelle!F2</f>
        <v>2024</v>
      </c>
      <c r="F12" s="341" t="str">
        <f>+IF(E3&gt;45657,E12+1," ")</f>
        <v xml:space="preserve"> </v>
      </c>
      <c r="G12" s="341" t="str">
        <f>+IF(AND(E3&gt;45657,F3&gt;46022),F12+1," ")</f>
        <v xml:space="preserve"> </v>
      </c>
      <c r="H12" s="341" t="str">
        <f>+IF(AND(E3&gt;45657,F3&gt;46022,G3&gt;46387),G12+1," ")</f>
        <v xml:space="preserve"> </v>
      </c>
      <c r="I12" s="243"/>
      <c r="J12" s="243"/>
    </row>
    <row r="13" spans="1:10" s="23" customFormat="1" x14ac:dyDescent="0.25">
      <c r="C13" s="17" t="s">
        <v>37</v>
      </c>
      <c r="D13" s="192" t="s">
        <v>364</v>
      </c>
      <c r="E13" s="269" t="s">
        <v>252</v>
      </c>
      <c r="F13" s="342" t="str">
        <f>+IF(F12=" ","","1. - 4. Quartal")</f>
        <v/>
      </c>
      <c r="G13" s="342" t="str">
        <f>+IF(G12=" ","","1. - 4. Quartal")</f>
        <v/>
      </c>
      <c r="H13" s="342" t="str">
        <f>+IF(H12=" ","","1. - 4. Quartal")</f>
        <v/>
      </c>
      <c r="I13" s="190"/>
      <c r="J13" s="190"/>
    </row>
    <row r="14" spans="1:10" ht="5.0999999999999996" customHeight="1" x14ac:dyDescent="0.25"/>
    <row r="15" spans="1:10" s="26" customFormat="1" x14ac:dyDescent="0.25">
      <c r="A15" s="1"/>
      <c r="B15" s="426" t="s">
        <v>3</v>
      </c>
      <c r="C15" s="194" t="s">
        <v>253</v>
      </c>
      <c r="D15" s="26">
        <f t="shared" ref="D15:D24" si="0">+SUM(E15:H15)</f>
        <v>0</v>
      </c>
      <c r="E15" s="340"/>
      <c r="F15" s="350"/>
      <c r="G15" s="350"/>
      <c r="H15" s="350"/>
    </row>
    <row r="16" spans="1:10" s="26" customFormat="1" x14ac:dyDescent="0.25">
      <c r="A16" s="1"/>
      <c r="B16" s="426"/>
      <c r="C16" s="194" t="s">
        <v>253</v>
      </c>
      <c r="D16" s="26">
        <f t="shared" si="0"/>
        <v>0</v>
      </c>
      <c r="E16" s="340"/>
      <c r="F16" s="350"/>
      <c r="G16" s="350"/>
      <c r="H16" s="350"/>
    </row>
    <row r="17" spans="1:8" s="26" customFormat="1" x14ac:dyDescent="0.25">
      <c r="A17" s="1"/>
      <c r="B17" s="426"/>
      <c r="C17" s="196"/>
      <c r="D17" s="26">
        <f t="shared" si="0"/>
        <v>0</v>
      </c>
      <c r="E17" s="340"/>
      <c r="F17" s="350"/>
      <c r="G17" s="350"/>
      <c r="H17" s="350"/>
    </row>
    <row r="18" spans="1:8" s="26" customFormat="1" x14ac:dyDescent="0.25">
      <c r="A18" s="1"/>
      <c r="B18" s="426"/>
      <c r="C18" s="196"/>
      <c r="D18" s="26">
        <f t="shared" si="0"/>
        <v>0</v>
      </c>
      <c r="E18" s="340"/>
      <c r="F18" s="350"/>
      <c r="G18" s="350"/>
      <c r="H18" s="350"/>
    </row>
    <row r="19" spans="1:8" s="26" customFormat="1" x14ac:dyDescent="0.25">
      <c r="A19" s="1"/>
      <c r="B19" s="426"/>
      <c r="C19" s="196"/>
      <c r="D19" s="26">
        <f t="shared" si="0"/>
        <v>0</v>
      </c>
      <c r="E19" s="340"/>
      <c r="F19" s="350"/>
      <c r="G19" s="350"/>
      <c r="H19" s="350"/>
    </row>
    <row r="20" spans="1:8" s="26" customFormat="1" x14ac:dyDescent="0.25">
      <c r="A20" s="1"/>
      <c r="B20" s="426"/>
      <c r="C20" s="196"/>
      <c r="D20" s="26">
        <f t="shared" si="0"/>
        <v>0</v>
      </c>
      <c r="E20" s="340"/>
      <c r="F20" s="350"/>
      <c r="G20" s="350"/>
      <c r="H20" s="350"/>
    </row>
    <row r="21" spans="1:8" s="26" customFormat="1" x14ac:dyDescent="0.25">
      <c r="A21" s="1"/>
      <c r="B21" s="426"/>
      <c r="C21" s="196"/>
      <c r="D21" s="26">
        <f t="shared" si="0"/>
        <v>0</v>
      </c>
      <c r="E21" s="340"/>
      <c r="F21" s="350"/>
      <c r="G21" s="350"/>
      <c r="H21" s="350"/>
    </row>
    <row r="22" spans="1:8" s="26" customFormat="1" x14ac:dyDescent="0.25">
      <c r="A22" s="1"/>
      <c r="B22" s="426"/>
      <c r="C22" s="196"/>
      <c r="D22" s="26">
        <f t="shared" si="0"/>
        <v>0</v>
      </c>
      <c r="E22" s="340"/>
      <c r="F22" s="350"/>
      <c r="G22" s="350"/>
      <c r="H22" s="350"/>
    </row>
    <row r="23" spans="1:8" s="26" customFormat="1" x14ac:dyDescent="0.25">
      <c r="A23" s="1"/>
      <c r="B23" s="426"/>
      <c r="C23" s="196"/>
      <c r="D23" s="26">
        <f t="shared" si="0"/>
        <v>0</v>
      </c>
      <c r="E23" s="340"/>
      <c r="F23" s="350"/>
      <c r="G23" s="350"/>
      <c r="H23" s="350"/>
    </row>
    <row r="24" spans="1:8" s="26" customFormat="1" x14ac:dyDescent="0.25">
      <c r="A24" s="1"/>
      <c r="B24" s="426"/>
      <c r="C24" s="270"/>
      <c r="D24" s="26">
        <f t="shared" si="0"/>
        <v>0</v>
      </c>
      <c r="E24" s="340"/>
      <c r="F24" s="350"/>
      <c r="G24" s="350"/>
      <c r="H24" s="350"/>
    </row>
    <row r="25" spans="1:8" s="6" customFormat="1" x14ac:dyDescent="0.25">
      <c r="A25" s="1"/>
      <c r="B25" s="426"/>
      <c r="C25" s="246" t="s">
        <v>196</v>
      </c>
      <c r="D25" s="200">
        <f>SUM(D15:D24)</f>
        <v>0</v>
      </c>
      <c r="E25" s="200">
        <f>SUM(E15:E24)</f>
        <v>0</v>
      </c>
      <c r="F25" s="333">
        <f>SUM(F15:F24)</f>
        <v>0</v>
      </c>
      <c r="G25" s="333">
        <f>SUM(G15:G24)</f>
        <v>0</v>
      </c>
      <c r="H25" s="333">
        <f>SUM(H15:H24)</f>
        <v>0</v>
      </c>
    </row>
    <row r="26" spans="1:8" s="26" customFormat="1" x14ac:dyDescent="0.25">
      <c r="A26" s="1"/>
      <c r="B26" s="426"/>
      <c r="C26" s="202" t="s">
        <v>254</v>
      </c>
      <c r="D26" s="26">
        <f t="shared" ref="D26:D35" si="1">+SUM(E26:H26)</f>
        <v>0</v>
      </c>
      <c r="E26" s="340"/>
      <c r="F26" s="350"/>
      <c r="G26" s="350"/>
      <c r="H26" s="350"/>
    </row>
    <row r="27" spans="1:8" s="26" customFormat="1" x14ac:dyDescent="0.25">
      <c r="A27" s="1"/>
      <c r="B27" s="426"/>
      <c r="C27" s="205"/>
      <c r="D27" s="26">
        <f t="shared" si="1"/>
        <v>0</v>
      </c>
      <c r="E27" s="340"/>
      <c r="F27" s="350"/>
      <c r="G27" s="350"/>
      <c r="H27" s="350"/>
    </row>
    <row r="28" spans="1:8" s="26" customFormat="1" x14ac:dyDescent="0.25">
      <c r="A28" s="1"/>
      <c r="B28" s="426"/>
      <c r="C28" s="205"/>
      <c r="D28" s="26">
        <f t="shared" si="1"/>
        <v>0</v>
      </c>
      <c r="E28" s="340"/>
      <c r="F28" s="350"/>
      <c r="G28" s="350"/>
      <c r="H28" s="350"/>
    </row>
    <row r="29" spans="1:8" s="26" customFormat="1" x14ac:dyDescent="0.25">
      <c r="A29" s="1"/>
      <c r="B29" s="426"/>
      <c r="C29" s="205"/>
      <c r="D29" s="26">
        <f t="shared" si="1"/>
        <v>0</v>
      </c>
      <c r="E29" s="340"/>
      <c r="F29" s="350"/>
      <c r="G29" s="350"/>
      <c r="H29" s="350"/>
    </row>
    <row r="30" spans="1:8" s="26" customFormat="1" x14ac:dyDescent="0.25">
      <c r="A30" s="1"/>
      <c r="B30" s="426"/>
      <c r="C30" s="205"/>
      <c r="D30" s="26">
        <f t="shared" si="1"/>
        <v>0</v>
      </c>
      <c r="E30" s="340"/>
      <c r="F30" s="350"/>
      <c r="G30" s="350"/>
      <c r="H30" s="350"/>
    </row>
    <row r="31" spans="1:8" s="26" customFormat="1" x14ac:dyDescent="0.25">
      <c r="A31" s="1"/>
      <c r="B31" s="426"/>
      <c r="C31" s="205"/>
      <c r="D31" s="26">
        <f t="shared" si="1"/>
        <v>0</v>
      </c>
      <c r="E31" s="340"/>
      <c r="F31" s="350"/>
      <c r="G31" s="350"/>
      <c r="H31" s="350"/>
    </row>
    <row r="32" spans="1:8" s="26" customFormat="1" x14ac:dyDescent="0.25">
      <c r="A32" s="1"/>
      <c r="B32" s="426"/>
      <c r="C32" s="205"/>
      <c r="D32" s="26">
        <f t="shared" si="1"/>
        <v>0</v>
      </c>
      <c r="E32" s="340"/>
      <c r="F32" s="350"/>
      <c r="G32" s="350"/>
      <c r="H32" s="350"/>
    </row>
    <row r="33" spans="1:8" s="26" customFormat="1" x14ac:dyDescent="0.25">
      <c r="A33" s="1"/>
      <c r="B33" s="426"/>
      <c r="C33" s="205"/>
      <c r="D33" s="26">
        <f t="shared" si="1"/>
        <v>0</v>
      </c>
      <c r="E33" s="340"/>
      <c r="F33" s="350"/>
      <c r="G33" s="350"/>
      <c r="H33" s="350"/>
    </row>
    <row r="34" spans="1:8" s="26" customFormat="1" x14ac:dyDescent="0.25">
      <c r="A34" s="1"/>
      <c r="B34" s="426"/>
      <c r="C34" s="205"/>
      <c r="D34" s="26">
        <f t="shared" si="1"/>
        <v>0</v>
      </c>
      <c r="E34" s="340"/>
      <c r="F34" s="350"/>
      <c r="G34" s="350"/>
      <c r="H34" s="350"/>
    </row>
    <row r="35" spans="1:8" s="26" customFormat="1" x14ac:dyDescent="0.25">
      <c r="A35" s="1"/>
      <c r="B35" s="426"/>
      <c r="C35" s="205"/>
      <c r="D35" s="26">
        <f t="shared" si="1"/>
        <v>0</v>
      </c>
      <c r="E35" s="340"/>
      <c r="F35" s="350"/>
      <c r="G35" s="350"/>
      <c r="H35" s="350"/>
    </row>
    <row r="36" spans="1:8" s="26" customFormat="1" x14ac:dyDescent="0.25">
      <c r="A36" s="1"/>
      <c r="B36" s="426"/>
      <c r="C36" s="247" t="s">
        <v>200</v>
      </c>
      <c r="D36" s="242">
        <f>SUM(D26:D35)</f>
        <v>0</v>
      </c>
      <c r="E36" s="242">
        <f>SUM(E26:E35)</f>
        <v>0</v>
      </c>
      <c r="F36" s="334">
        <f>SUM(F26:F35)</f>
        <v>0</v>
      </c>
      <c r="G36" s="334">
        <f>SUM(G26:G35)</f>
        <v>0</v>
      </c>
      <c r="H36" s="334">
        <f>SUM(H26:H35)</f>
        <v>0</v>
      </c>
    </row>
    <row r="37" spans="1:8" s="26" customFormat="1" x14ac:dyDescent="0.25">
      <c r="A37" s="1"/>
      <c r="B37" s="426"/>
      <c r="C37" s="247" t="s">
        <v>201</v>
      </c>
      <c r="D37" s="26">
        <f>+SUM(E37:H37)</f>
        <v>0</v>
      </c>
      <c r="E37" s="340"/>
      <c r="F37" s="350"/>
      <c r="G37" s="350"/>
      <c r="H37" s="350"/>
    </row>
    <row r="38" spans="1:8" s="6" customFormat="1" x14ac:dyDescent="0.25">
      <c r="A38" s="1"/>
      <c r="B38" s="426"/>
      <c r="C38" s="246" t="s">
        <v>46</v>
      </c>
      <c r="D38" s="200">
        <f>+D36+D37</f>
        <v>0</v>
      </c>
      <c r="E38" s="200">
        <f>+E36+E37</f>
        <v>0</v>
      </c>
      <c r="F38" s="333">
        <f>+F36+F37</f>
        <v>0</v>
      </c>
      <c r="G38" s="333">
        <f>+G36+G37</f>
        <v>0</v>
      </c>
      <c r="H38" s="333">
        <f>+H36+H37</f>
        <v>0</v>
      </c>
    </row>
    <row r="39" spans="1:8" s="26" customFormat="1" x14ac:dyDescent="0.25">
      <c r="A39" s="1"/>
      <c r="B39" s="426"/>
      <c r="C39" s="194" t="s">
        <v>255</v>
      </c>
      <c r="D39" s="26">
        <f t="shared" ref="D39:D48" si="2">+SUM(E39:H39)</f>
        <v>0</v>
      </c>
      <c r="E39" s="340"/>
      <c r="F39" s="350"/>
      <c r="G39" s="350"/>
      <c r="H39" s="350"/>
    </row>
    <row r="40" spans="1:8" s="26" customFormat="1" x14ac:dyDescent="0.25">
      <c r="A40" s="1"/>
      <c r="B40" s="426"/>
      <c r="C40" s="194"/>
      <c r="D40" s="26">
        <f t="shared" si="2"/>
        <v>0</v>
      </c>
      <c r="E40" s="340"/>
      <c r="F40" s="350"/>
      <c r="G40" s="350"/>
      <c r="H40" s="350"/>
    </row>
    <row r="41" spans="1:8" s="26" customFormat="1" x14ac:dyDescent="0.25">
      <c r="A41" s="1"/>
      <c r="B41" s="426"/>
      <c r="C41" s="194"/>
      <c r="D41" s="26">
        <f t="shared" si="2"/>
        <v>0</v>
      </c>
      <c r="E41" s="340"/>
      <c r="F41" s="350"/>
      <c r="G41" s="350"/>
      <c r="H41" s="350"/>
    </row>
    <row r="42" spans="1:8" s="26" customFormat="1" x14ac:dyDescent="0.25">
      <c r="A42" s="1"/>
      <c r="B42" s="426"/>
      <c r="C42" s="194"/>
      <c r="D42" s="26">
        <f t="shared" si="2"/>
        <v>0</v>
      </c>
      <c r="E42" s="340"/>
      <c r="F42" s="350"/>
      <c r="G42" s="350"/>
      <c r="H42" s="350"/>
    </row>
    <row r="43" spans="1:8" s="26" customFormat="1" x14ac:dyDescent="0.25">
      <c r="A43" s="1"/>
      <c r="B43" s="426"/>
      <c r="C43" s="194"/>
      <c r="D43" s="26">
        <f t="shared" si="2"/>
        <v>0</v>
      </c>
      <c r="E43" s="340"/>
      <c r="F43" s="350"/>
      <c r="G43" s="350"/>
      <c r="H43" s="350"/>
    </row>
    <row r="44" spans="1:8" s="26" customFormat="1" x14ac:dyDescent="0.25">
      <c r="A44" s="1"/>
      <c r="B44" s="426"/>
      <c r="C44" s="194"/>
      <c r="D44" s="26">
        <f t="shared" si="2"/>
        <v>0</v>
      </c>
      <c r="E44" s="340"/>
      <c r="F44" s="350"/>
      <c r="G44" s="350"/>
      <c r="H44" s="350"/>
    </row>
    <row r="45" spans="1:8" s="26" customFormat="1" x14ac:dyDescent="0.25">
      <c r="A45" s="1"/>
      <c r="B45" s="426"/>
      <c r="C45" s="194"/>
      <c r="D45" s="26">
        <f t="shared" si="2"/>
        <v>0</v>
      </c>
      <c r="E45" s="340"/>
      <c r="F45" s="350"/>
      <c r="G45" s="350"/>
      <c r="H45" s="350"/>
    </row>
    <row r="46" spans="1:8" s="26" customFormat="1" x14ac:dyDescent="0.25">
      <c r="A46" s="1"/>
      <c r="B46" s="426"/>
      <c r="C46" s="194"/>
      <c r="D46" s="26">
        <f t="shared" si="2"/>
        <v>0</v>
      </c>
      <c r="E46" s="340"/>
      <c r="F46" s="350"/>
      <c r="G46" s="350"/>
      <c r="H46" s="350"/>
    </row>
    <row r="47" spans="1:8" s="26" customFormat="1" x14ac:dyDescent="0.25">
      <c r="A47" s="1"/>
      <c r="B47" s="426"/>
      <c r="C47" s="196"/>
      <c r="D47" s="26">
        <f t="shared" si="2"/>
        <v>0</v>
      </c>
      <c r="E47" s="340"/>
      <c r="F47" s="350"/>
      <c r="G47" s="350"/>
      <c r="H47" s="350"/>
    </row>
    <row r="48" spans="1:8" s="26" customFormat="1" x14ac:dyDescent="0.25">
      <c r="A48" s="1"/>
      <c r="B48" s="426"/>
      <c r="C48" s="196"/>
      <c r="D48" s="26">
        <f t="shared" si="2"/>
        <v>0</v>
      </c>
      <c r="E48" s="340"/>
      <c r="F48" s="350"/>
      <c r="G48" s="350"/>
      <c r="H48" s="350"/>
    </row>
    <row r="49" spans="1:10" s="6" customFormat="1" x14ac:dyDescent="0.25">
      <c r="A49" s="1"/>
      <c r="B49" s="426"/>
      <c r="C49" s="246" t="s">
        <v>204</v>
      </c>
      <c r="D49" s="200">
        <f>SUM(D39:D48)</f>
        <v>0</v>
      </c>
      <c r="E49" s="200">
        <f>SUM(E39:E48)</f>
        <v>0</v>
      </c>
      <c r="F49" s="333">
        <f>SUM(F39:F48)</f>
        <v>0</v>
      </c>
      <c r="G49" s="333">
        <f>SUM(G39:G48)</f>
        <v>0</v>
      </c>
      <c r="H49" s="333">
        <f>SUM(H39:H48)</f>
        <v>0</v>
      </c>
    </row>
    <row r="50" spans="1:10" s="6" customFormat="1" x14ac:dyDescent="0.25">
      <c r="A50" s="1"/>
      <c r="B50" s="426"/>
      <c r="C50" s="246" t="s">
        <v>3</v>
      </c>
      <c r="D50" s="200">
        <f t="shared" ref="D50:E50" si="3">+D25+D38+D49</f>
        <v>0</v>
      </c>
      <c r="E50" s="200">
        <f t="shared" si="3"/>
        <v>0</v>
      </c>
      <c r="F50" s="333">
        <f>+F25+F38+F49</f>
        <v>0</v>
      </c>
      <c r="G50" s="333">
        <f t="shared" ref="G50:H50" si="4">+G25+G38+G49</f>
        <v>0</v>
      </c>
      <c r="H50" s="333">
        <f t="shared" si="4"/>
        <v>0</v>
      </c>
    </row>
    <row r="51" spans="1:10" s="28" customFormat="1" ht="5.0999999999999996" customHeight="1" x14ac:dyDescent="0.25">
      <c r="A51" s="1"/>
      <c r="B51" s="1"/>
      <c r="C51" s="30"/>
    </row>
    <row r="52" spans="1:10" s="28" customFormat="1" ht="15" customHeight="1" x14ac:dyDescent="0.25">
      <c r="A52" s="1"/>
      <c r="B52" s="427" t="s">
        <v>205</v>
      </c>
      <c r="C52" s="249" t="s">
        <v>146</v>
      </c>
      <c r="D52" s="26">
        <f t="shared" ref="D52:D53" si="5">+SUM(E52:H52)</f>
        <v>0</v>
      </c>
      <c r="E52" s="340"/>
      <c r="F52" s="350"/>
      <c r="G52" s="350"/>
      <c r="H52" s="350"/>
      <c r="I52" s="26"/>
      <c r="J52" s="26"/>
    </row>
    <row r="53" spans="1:10" s="28" customFormat="1" ht="15" customHeight="1" x14ac:dyDescent="0.25">
      <c r="A53" s="1"/>
      <c r="B53" s="427"/>
      <c r="C53" s="249" t="s">
        <v>147</v>
      </c>
      <c r="D53" s="26">
        <f t="shared" si="5"/>
        <v>0</v>
      </c>
      <c r="E53" s="340"/>
      <c r="F53" s="350"/>
      <c r="G53" s="350"/>
      <c r="H53" s="350"/>
      <c r="I53" s="26"/>
      <c r="J53" s="26"/>
    </row>
    <row r="54" spans="1:10" s="28" customFormat="1" x14ac:dyDescent="0.25">
      <c r="A54" s="1"/>
      <c r="B54" s="427"/>
      <c r="C54" s="250" t="s">
        <v>206</v>
      </c>
      <c r="D54" s="200">
        <f>SUM(D52:D53)</f>
        <v>0</v>
      </c>
      <c r="E54" s="200">
        <f>SUM(E52:E53)</f>
        <v>0</v>
      </c>
      <c r="F54" s="333">
        <f>SUM(F52:F53)</f>
        <v>0</v>
      </c>
      <c r="G54" s="333">
        <f>SUM(G52:G53)</f>
        <v>0</v>
      </c>
      <c r="H54" s="333">
        <f>SUM(H52:H53)</f>
        <v>0</v>
      </c>
      <c r="I54" s="26"/>
      <c r="J54" s="26"/>
    </row>
    <row r="55" spans="1:10" s="28" customFormat="1" x14ac:dyDescent="0.25">
      <c r="A55" s="1"/>
      <c r="B55" s="427"/>
      <c r="C55" s="272" t="s">
        <v>321</v>
      </c>
      <c r="D55" s="26">
        <f t="shared" ref="D55:D66" si="6">+SUM(E55:H55)</f>
        <v>0</v>
      </c>
      <c r="E55" s="340"/>
      <c r="F55" s="350"/>
      <c r="G55" s="350"/>
      <c r="H55" s="350"/>
      <c r="I55" s="26"/>
      <c r="J55" s="26"/>
    </row>
    <row r="56" spans="1:10" s="28" customFormat="1" x14ac:dyDescent="0.25">
      <c r="A56" s="1"/>
      <c r="B56" s="427"/>
      <c r="C56" s="272" t="s">
        <v>256</v>
      </c>
      <c r="D56" s="26">
        <f t="shared" si="6"/>
        <v>0</v>
      </c>
      <c r="E56" s="340"/>
      <c r="F56" s="350"/>
      <c r="G56" s="350"/>
      <c r="H56" s="350"/>
      <c r="I56" s="26"/>
      <c r="J56" s="26"/>
    </row>
    <row r="57" spans="1:10" s="28" customFormat="1" x14ac:dyDescent="0.25">
      <c r="A57" s="1"/>
      <c r="B57" s="427"/>
      <c r="C57" s="272"/>
      <c r="D57" s="26">
        <f t="shared" si="6"/>
        <v>0</v>
      </c>
      <c r="E57" s="340"/>
      <c r="F57" s="350"/>
      <c r="G57" s="350"/>
      <c r="H57" s="350"/>
      <c r="I57" s="26"/>
      <c r="J57" s="26"/>
    </row>
    <row r="58" spans="1:10" s="28" customFormat="1" x14ac:dyDescent="0.25">
      <c r="A58" s="1"/>
      <c r="B58" s="427"/>
      <c r="C58" s="272"/>
      <c r="D58" s="26">
        <f t="shared" si="6"/>
        <v>0</v>
      </c>
      <c r="E58" s="340"/>
      <c r="F58" s="350"/>
      <c r="G58" s="350"/>
      <c r="H58" s="350"/>
      <c r="I58" s="26"/>
      <c r="J58" s="26"/>
    </row>
    <row r="59" spans="1:10" s="28" customFormat="1" x14ac:dyDescent="0.25">
      <c r="A59" s="1"/>
      <c r="B59" s="427"/>
      <c r="C59" s="272"/>
      <c r="D59" s="26">
        <f t="shared" si="6"/>
        <v>0</v>
      </c>
      <c r="E59" s="340"/>
      <c r="F59" s="350"/>
      <c r="G59" s="350"/>
      <c r="H59" s="350"/>
      <c r="I59" s="26"/>
      <c r="J59" s="26"/>
    </row>
    <row r="60" spans="1:10" s="28" customFormat="1" x14ac:dyDescent="0.25">
      <c r="A60" s="1"/>
      <c r="B60" s="427"/>
      <c r="C60" s="272"/>
      <c r="D60" s="26">
        <f t="shared" si="6"/>
        <v>0</v>
      </c>
      <c r="E60" s="340"/>
      <c r="F60" s="350"/>
      <c r="G60" s="350"/>
      <c r="H60" s="350"/>
      <c r="I60" s="26"/>
      <c r="J60" s="26"/>
    </row>
    <row r="61" spans="1:10" s="28" customFormat="1" x14ac:dyDescent="0.25">
      <c r="A61" s="1"/>
      <c r="B61" s="427"/>
      <c r="C61" s="272"/>
      <c r="D61" s="26">
        <f t="shared" si="6"/>
        <v>0</v>
      </c>
      <c r="E61" s="340"/>
      <c r="F61" s="350"/>
      <c r="G61" s="350"/>
      <c r="H61" s="350"/>
      <c r="I61" s="26"/>
      <c r="J61" s="26"/>
    </row>
    <row r="62" spans="1:10" s="28" customFormat="1" x14ac:dyDescent="0.25">
      <c r="A62" s="1"/>
      <c r="B62" s="427"/>
      <c r="C62" s="272"/>
      <c r="D62" s="26">
        <f t="shared" si="6"/>
        <v>0</v>
      </c>
      <c r="E62" s="340"/>
      <c r="F62" s="350"/>
      <c r="G62" s="350"/>
      <c r="H62" s="350"/>
      <c r="I62" s="26"/>
      <c r="J62" s="26"/>
    </row>
    <row r="63" spans="1:10" s="28" customFormat="1" x14ac:dyDescent="0.25">
      <c r="A63" s="1"/>
      <c r="B63" s="427"/>
      <c r="C63" s="272"/>
      <c r="D63" s="26">
        <f t="shared" si="6"/>
        <v>0</v>
      </c>
      <c r="E63" s="340"/>
      <c r="F63" s="350"/>
      <c r="G63" s="350"/>
      <c r="H63" s="350"/>
      <c r="I63" s="26"/>
      <c r="J63" s="26"/>
    </row>
    <row r="64" spans="1:10" s="28" customFormat="1" x14ac:dyDescent="0.25">
      <c r="A64" s="1"/>
      <c r="B64" s="427"/>
      <c r="C64" s="272"/>
      <c r="D64" s="26">
        <f t="shared" si="6"/>
        <v>0</v>
      </c>
      <c r="E64" s="340"/>
      <c r="F64" s="350"/>
      <c r="G64" s="350"/>
      <c r="H64" s="350"/>
      <c r="I64" s="26"/>
      <c r="J64" s="26"/>
    </row>
    <row r="65" spans="1:10" s="28" customFormat="1" x14ac:dyDescent="0.25">
      <c r="A65" s="1"/>
      <c r="B65" s="427"/>
      <c r="C65" s="272"/>
      <c r="D65" s="26">
        <f t="shared" si="6"/>
        <v>0</v>
      </c>
      <c r="E65" s="340"/>
      <c r="F65" s="350"/>
      <c r="G65" s="350"/>
      <c r="H65" s="350"/>
      <c r="I65" s="26"/>
      <c r="J65" s="26"/>
    </row>
    <row r="66" spans="1:10" s="28" customFormat="1" x14ac:dyDescent="0.25">
      <c r="A66" s="1"/>
      <c r="B66" s="427"/>
      <c r="C66" s="272"/>
      <c r="D66" s="26">
        <f t="shared" si="6"/>
        <v>0</v>
      </c>
      <c r="E66" s="340"/>
      <c r="F66" s="350"/>
      <c r="G66" s="350"/>
      <c r="H66" s="350"/>
      <c r="I66" s="26"/>
      <c r="J66" s="26"/>
    </row>
    <row r="67" spans="1:10" s="28" customFormat="1" ht="15" customHeight="1" x14ac:dyDescent="0.25">
      <c r="A67" s="1"/>
      <c r="B67" s="427"/>
      <c r="C67" s="250" t="s">
        <v>150</v>
      </c>
      <c r="D67" s="200">
        <f>+IFERROR(SUM(D55:D66),"")</f>
        <v>0</v>
      </c>
      <c r="E67" s="200">
        <f>+IFERROR(SUM(E55:E66),"")</f>
        <v>0</v>
      </c>
      <c r="F67" s="333">
        <f>+IFERROR(SUM(F55:F66),"")</f>
        <v>0</v>
      </c>
      <c r="G67" s="333">
        <f>+IFERROR(SUM(G55:G66),"")</f>
        <v>0</v>
      </c>
      <c r="H67" s="333">
        <f>+IFERROR(SUM(H55:H66),"")</f>
        <v>0</v>
      </c>
    </row>
    <row r="68" spans="1:10" s="28" customFormat="1" ht="15" customHeight="1" x14ac:dyDescent="0.25">
      <c r="A68" s="1"/>
      <c r="B68" s="427"/>
      <c r="C68" s="271" t="s">
        <v>175</v>
      </c>
      <c r="D68" s="26">
        <f t="shared" ref="D68:D69" si="7">+SUM(E68:H68)</f>
        <v>0</v>
      </c>
      <c r="E68" s="340"/>
      <c r="F68" s="350"/>
      <c r="G68" s="350"/>
      <c r="H68" s="350"/>
    </row>
    <row r="69" spans="1:10" s="28" customFormat="1" ht="15" customHeight="1" x14ac:dyDescent="0.25">
      <c r="A69" s="1"/>
      <c r="B69" s="427"/>
      <c r="C69" s="271" t="s">
        <v>25</v>
      </c>
      <c r="D69" s="26">
        <f t="shared" si="7"/>
        <v>0</v>
      </c>
      <c r="E69" s="340"/>
      <c r="F69" s="350"/>
      <c r="G69" s="350"/>
      <c r="H69" s="350"/>
      <c r="I69" s="26"/>
      <c r="J69" s="26"/>
    </row>
    <row r="70" spans="1:10" s="28" customFormat="1" ht="15" customHeight="1" x14ac:dyDescent="0.25">
      <c r="A70" s="1"/>
      <c r="B70" s="427"/>
      <c r="C70" s="250" t="s">
        <v>208</v>
      </c>
      <c r="D70" s="200">
        <f>+D54+D67+D68+D69</f>
        <v>0</v>
      </c>
      <c r="E70" s="200">
        <f>+E54+E67+E68+E69</f>
        <v>0</v>
      </c>
      <c r="F70" s="333">
        <f>+F54+F67+F68+F69</f>
        <v>0</v>
      </c>
      <c r="G70" s="333">
        <f t="shared" ref="G70:H70" si="8">+G54+G67+G68+G69</f>
        <v>0</v>
      </c>
      <c r="H70" s="333">
        <f t="shared" si="8"/>
        <v>0</v>
      </c>
      <c r="I70" s="244"/>
      <c r="J70" s="244"/>
    </row>
    <row r="71" spans="1:10" s="28" customFormat="1" ht="5.0999999999999996" customHeight="1" x14ac:dyDescent="0.25">
      <c r="A71" s="1"/>
      <c r="B71" s="1"/>
      <c r="C71" s="30"/>
    </row>
    <row r="72" spans="1:10" s="28" customFormat="1" x14ac:dyDescent="0.25">
      <c r="A72" s="1"/>
      <c r="B72" s="29" t="s">
        <v>28</v>
      </c>
      <c r="C72" s="255" t="s">
        <v>27</v>
      </c>
      <c r="D72" s="26">
        <f t="shared" ref="D72" si="9">+SUM(E72:H72)</f>
        <v>0</v>
      </c>
      <c r="E72" s="340"/>
      <c r="F72" s="350"/>
      <c r="G72" s="350"/>
      <c r="H72" s="350"/>
      <c r="I72" s="26"/>
      <c r="J72" s="26"/>
    </row>
    <row r="73" spans="1:10" s="28" customFormat="1" ht="5.0999999999999996" customHeight="1" x14ac:dyDescent="0.25">
      <c r="A73" s="1"/>
      <c r="B73" s="30"/>
      <c r="C73" s="30"/>
    </row>
    <row r="74" spans="1:10" s="28" customFormat="1" x14ac:dyDescent="0.25">
      <c r="A74" s="1"/>
      <c r="B74" s="31" t="s">
        <v>29</v>
      </c>
      <c r="C74" s="256" t="s">
        <v>30</v>
      </c>
      <c r="D74" s="200">
        <f>ROUND(-D50+D70+D72,4)</f>
        <v>0</v>
      </c>
      <c r="E74" s="200">
        <f>ROUND(-E50+E70+E72,4)</f>
        <v>0</v>
      </c>
      <c r="F74" s="333">
        <f>ROUND(-F50+F70+F72,4)</f>
        <v>0</v>
      </c>
      <c r="G74" s="333">
        <f>ROUND(-G50+G70+G72,4)</f>
        <v>0</v>
      </c>
      <c r="H74" s="333">
        <f>ROUND(-H50+H70+H72,4)</f>
        <v>0</v>
      </c>
      <c r="I74" s="244"/>
      <c r="J74" s="244"/>
    </row>
    <row r="75" spans="1:10" x14ac:dyDescent="0.25">
      <c r="G75" s="27"/>
      <c r="H75" s="27"/>
      <c r="I75" s="27"/>
      <c r="J75" s="27"/>
    </row>
  </sheetData>
  <sheetProtection algorithmName="SHA-512" hashValue="V4uTP6dB8iHlBFTyb/lGiV6FgIsXjJFyzPyPYs9320FZ0HDdzUaroJ/YVc5h8PAL/zFkdqzySi2GoZPB1UQvtg==" saltValue="7ugyVIWh+d/fIpr3gjPIIg==" spinCount="100000" sheet="1" formatRows="0"/>
  <mergeCells count="3">
    <mergeCell ref="E6:F6"/>
    <mergeCell ref="B15:B50"/>
    <mergeCell ref="B52:B70"/>
  </mergeCells>
  <conditionalFormatting sqref="F15:F24">
    <cfRule type="expression" dxfId="475" priority="34">
      <formula>$E$3&gt;45657</formula>
    </cfRule>
  </conditionalFormatting>
  <conditionalFormatting sqref="F26:F35">
    <cfRule type="expression" dxfId="474" priority="33">
      <formula>$E$3&gt;45657</formula>
    </cfRule>
  </conditionalFormatting>
  <conditionalFormatting sqref="F37">
    <cfRule type="expression" dxfId="473" priority="32">
      <formula>$E$3&gt;45657</formula>
    </cfRule>
  </conditionalFormatting>
  <conditionalFormatting sqref="F39:F48">
    <cfRule type="expression" dxfId="472" priority="31">
      <formula>$E$3&gt;45657</formula>
    </cfRule>
  </conditionalFormatting>
  <conditionalFormatting sqref="F52:F53">
    <cfRule type="expression" dxfId="471" priority="30">
      <formula>$E$3&gt;45657</formula>
    </cfRule>
  </conditionalFormatting>
  <conditionalFormatting sqref="F55:F66">
    <cfRule type="expression" dxfId="470" priority="29">
      <formula>$E$3&gt;45657</formula>
    </cfRule>
  </conditionalFormatting>
  <conditionalFormatting sqref="F68:F69">
    <cfRule type="expression" dxfId="469" priority="28">
      <formula>$E$3&gt;45657</formula>
    </cfRule>
  </conditionalFormatting>
  <conditionalFormatting sqref="F72">
    <cfRule type="expression" dxfId="468" priority="27">
      <formula>$E$3&gt;45657</formula>
    </cfRule>
  </conditionalFormatting>
  <conditionalFormatting sqref="F12:H12">
    <cfRule type="notContainsBlanks" dxfId="467" priority="35">
      <formula>LEN(TRIM(F12))&gt;0</formula>
    </cfRule>
  </conditionalFormatting>
  <conditionalFormatting sqref="F13:H13">
    <cfRule type="containsText" dxfId="466" priority="19" operator="containsText" text="1. - 4. Quartal">
      <formula>NOT(ISERROR(SEARCH("1. - 4. Quartal",F13)))</formula>
    </cfRule>
  </conditionalFormatting>
  <conditionalFormatting sqref="F25:H25">
    <cfRule type="cellIs" dxfId="465" priority="21" operator="greaterThan">
      <formula>0</formula>
    </cfRule>
  </conditionalFormatting>
  <conditionalFormatting sqref="F36:H36">
    <cfRule type="cellIs" dxfId="464" priority="20" operator="greaterThan">
      <formula>0</formula>
    </cfRule>
  </conditionalFormatting>
  <conditionalFormatting sqref="F38:H38">
    <cfRule type="cellIs" dxfId="463" priority="22" operator="greaterThan">
      <formula>0</formula>
    </cfRule>
  </conditionalFormatting>
  <conditionalFormatting sqref="F49:H50">
    <cfRule type="cellIs" dxfId="462" priority="24" operator="greaterThan">
      <formula>0</formula>
    </cfRule>
  </conditionalFormatting>
  <conditionalFormatting sqref="F54:H54">
    <cfRule type="cellIs" dxfId="461" priority="23" operator="greaterThan">
      <formula>0</formula>
    </cfRule>
  </conditionalFormatting>
  <conditionalFormatting sqref="F67:H67">
    <cfRule type="cellIs" dxfId="460" priority="25" operator="greaterThan">
      <formula>0</formula>
    </cfRule>
  </conditionalFormatting>
  <conditionalFormatting sqref="F70:H70">
    <cfRule type="cellIs" dxfId="459" priority="26" operator="greaterThan">
      <formula>0</formula>
    </cfRule>
  </conditionalFormatting>
  <conditionalFormatting sqref="F74:H74">
    <cfRule type="cellIs" dxfId="458" priority="18" operator="greaterThan">
      <formula>0</formula>
    </cfRule>
  </conditionalFormatting>
  <conditionalFormatting sqref="G15:G24">
    <cfRule type="expression" dxfId="457" priority="17">
      <formula>$E$3&gt;46022</formula>
    </cfRule>
  </conditionalFormatting>
  <conditionalFormatting sqref="G26:G35">
    <cfRule type="expression" dxfId="456" priority="15">
      <formula>$E$3&gt;46022</formula>
    </cfRule>
  </conditionalFormatting>
  <conditionalFormatting sqref="G37">
    <cfRule type="expression" dxfId="455" priority="14">
      <formula>$E$3&gt;46022</formula>
    </cfRule>
  </conditionalFormatting>
  <conditionalFormatting sqref="G39:G48">
    <cfRule type="expression" dxfId="454" priority="13">
      <formula>$E$3&gt;46022</formula>
    </cfRule>
  </conditionalFormatting>
  <conditionalFormatting sqref="G52:G53">
    <cfRule type="expression" dxfId="453" priority="12">
      <formula>$E$3&gt;46022</formula>
    </cfRule>
  </conditionalFormatting>
  <conditionalFormatting sqref="G55:G66">
    <cfRule type="expression" dxfId="452" priority="9">
      <formula>$E$3&gt;46022</formula>
    </cfRule>
  </conditionalFormatting>
  <conditionalFormatting sqref="G68:G69">
    <cfRule type="expression" dxfId="451" priority="10">
      <formula>$E$3&gt;46022</formula>
    </cfRule>
  </conditionalFormatting>
  <conditionalFormatting sqref="G72">
    <cfRule type="expression" dxfId="450" priority="8">
      <formula>$E$3&gt;46022</formula>
    </cfRule>
  </conditionalFormatting>
  <conditionalFormatting sqref="H15:H24">
    <cfRule type="expression" dxfId="449" priority="16">
      <formula>$E$3&gt;46387</formula>
    </cfRule>
  </conditionalFormatting>
  <conditionalFormatting sqref="H26:H35">
    <cfRule type="expression" dxfId="448" priority="7">
      <formula>$E$3&gt;46387</formula>
    </cfRule>
  </conditionalFormatting>
  <conditionalFormatting sqref="H37">
    <cfRule type="expression" dxfId="447" priority="6">
      <formula>$E$3&gt;46387</formula>
    </cfRule>
  </conditionalFormatting>
  <conditionalFormatting sqref="H39:H48">
    <cfRule type="expression" dxfId="446" priority="5">
      <formula>$E$3&gt;46387</formula>
    </cfRule>
  </conditionalFormatting>
  <conditionalFormatting sqref="H52:H53">
    <cfRule type="expression" dxfId="445" priority="4">
      <formula>$E$3&gt;46387</formula>
    </cfRule>
  </conditionalFormatting>
  <conditionalFormatting sqref="H55:H66">
    <cfRule type="expression" dxfId="444" priority="3">
      <formula>$E$3&gt;46387</formula>
    </cfRule>
  </conditionalFormatting>
  <conditionalFormatting sqref="H68:H69">
    <cfRule type="expression" dxfId="443" priority="2">
      <formula>$E$3&gt;46387</formula>
    </cfRule>
  </conditionalFormatting>
  <conditionalFormatting sqref="H72">
    <cfRule type="expression" dxfId="442" priority="1">
      <formula>$E$3&gt;46387</formula>
    </cfRule>
  </conditionalFormatting>
  <dataValidations count="4">
    <dataValidation type="decimal" allowBlank="1" showInputMessage="1" showErrorMessage="1" error="Bitte nur positive Werte einfügen!" sqref="I46:K50 H46:H48" xr:uid="{00000000-0002-0000-2C00-000000000000}">
      <formula1>0</formula1>
      <formula2>999999999999999000</formula2>
    </dataValidation>
    <dataValidation type="decimal" allowBlank="1" showInputMessage="1" showErrorMessage="1" error="Bitte nur positive Werte einfügen!" sqref="G54:K58 E61 I28:K44 G60:K61 H37 H39:H44 H28:H35" xr:uid="{00000000-0002-0000-2C00-000001000000}">
      <formula1>0</formula1>
      <formula2>999999999999</formula2>
    </dataValidation>
    <dataValidation type="decimal" allowBlank="1" showInputMessage="1" showErrorMessage="1" error="Bitte nur positive Werte einfügen!" sqref="I22:K26 H26 G22:H24" xr:uid="{00000000-0002-0000-2C00-000002000000}">
      <formula1>0</formula1>
      <formula2>9999999999999</formula2>
    </dataValidation>
    <dataValidation allowBlank="1" showInputMessage="1" prompt="Rote Markierung, wenn Zellen außerhalb der Lfz. befüllt sind." sqref="F63" xr:uid="{92648FB0-1C70-4C2C-9F0A-9DE056BF055F}"/>
  </dataValidations>
  <pageMargins left="0.23622047244094491" right="0.23622047244094491" top="0.74803149606299213" bottom="0.74803149606299213" header="0.31496062992125984" footer="0.31496062992125984"/>
  <pageSetup paperSize="8" scale="85" orientation="portrait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2C00-000004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2C00-000005000000}">
          <x14:formula1>
            <xm:f>'Strat.Ziele_Projektträger_Förd.'!$C$6:$C$15</xm:f>
          </x14:formula1>
          <xm:sqref>K9 H9</xm:sqref>
        </x14:dataValidation>
        <x14:dataValidation type="list" allowBlank="1" showInputMessage="1" showErrorMessage="1" xr:uid="{00000000-0002-0000-2C00-000006000000}">
          <x14:formula1>
            <xm:f>Listen!$B$2:$B$34</xm:f>
          </x14:formula1>
          <xm:sqref>E18</xm:sqref>
        </x14:dataValidation>
        <x14:dataValidation type="list" allowBlank="1" showInputMessage="1" showErrorMessage="1" xr:uid="{00000000-0002-0000-2C00-000007000000}">
          <x14:formula1>
            <xm:f>'Strat.Ziele_Projektträger_Förd.'!$C$34:$C$43</xm:f>
          </x14:formula1>
          <xm:sqref>I9:J9</xm:sqref>
        </x14:dataValidation>
        <x14:dataValidation type="list" allowBlank="1" showInputMessage="1" showErrorMessage="1" xr:uid="{00000000-0002-0000-2C00-000008000000}">
          <x14:formula1>
            <xm:f>Listen!$S$3:$S$50</xm:f>
          </x14:formula1>
          <xm:sqref>F9</xm:sqref>
        </x14:dataValidation>
      </x14:dataValidation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Tabelle44"/>
  <dimension ref="A1:J75"/>
  <sheetViews>
    <sheetView topLeftCell="A2" zoomScaleNormal="100" workbookViewId="0">
      <selection activeCell="F12" sqref="F12:H74"/>
    </sheetView>
  </sheetViews>
  <sheetFormatPr baseColWidth="10" defaultColWidth="16.7109375" defaultRowHeight="15" outlineLevelRow="1" x14ac:dyDescent="0.25"/>
  <cols>
    <col min="1" max="1" width="2.7109375" style="1" customWidth="1"/>
    <col min="2" max="2" width="3.7109375" style="1" customWidth="1"/>
    <col min="3" max="3" width="36.7109375" style="1" customWidth="1"/>
    <col min="4" max="7" width="17.7109375" style="1" customWidth="1"/>
    <col min="8" max="8" width="16.7109375" style="1"/>
    <col min="9" max="10" width="16.7109375" style="1" customWidth="1"/>
    <col min="11" max="11" width="3.7109375" style="1" customWidth="1"/>
    <col min="12" max="16384" width="16.7109375" style="1"/>
  </cols>
  <sheetData>
    <row r="1" spans="1:10" hidden="1" x14ac:dyDescent="0.25">
      <c r="A1" s="19" t="str">
        <f ca="1">MID(CELL("filename",A1),FIND("]",CELL("filename",A1))+1,256)</f>
        <v>Projekt38</v>
      </c>
      <c r="B1" s="19"/>
      <c r="C1" s="20"/>
      <c r="D1" s="1" t="str">
        <f ca="1">MID(CELL("Dateiname",A2),FIND("]",CELL("Dateiname",A2))+1,31)</f>
        <v>Projekt38</v>
      </c>
      <c r="G1" s="21"/>
    </row>
    <row r="3" spans="1:10" hidden="1" outlineLevel="1" x14ac:dyDescent="0.25">
      <c r="C3" s="1" t="s">
        <v>324</v>
      </c>
      <c r="D3" s="1" t="str">
        <f>+LEFT(D9,2)</f>
        <v>RM</v>
      </c>
      <c r="E3" s="327">
        <f>+F9</f>
        <v>44255</v>
      </c>
      <c r="F3" s="327">
        <f>+F9</f>
        <v>44255</v>
      </c>
      <c r="G3" s="327">
        <f>+F9</f>
        <v>44255</v>
      </c>
      <c r="H3" s="1" t="str">
        <f>+G12</f>
        <v xml:space="preserve"> </v>
      </c>
      <c r="I3" s="1" t="str">
        <f>+H12</f>
        <v xml:space="preserve"> </v>
      </c>
    </row>
    <row r="4" spans="1:10" ht="15.75" collapsed="1" x14ac:dyDescent="0.25">
      <c r="C4" s="22" t="str">
        <f>+CONCATENATE(C9," (EU-kofinanziert)")</f>
        <v>Projekt 38 (EU-kofinanziert)</v>
      </c>
      <c r="D4" s="22"/>
      <c r="E4" s="22"/>
    </row>
    <row r="5" spans="1:10" ht="15.75" x14ac:dyDescent="0.25">
      <c r="C5" s="22"/>
    </row>
    <row r="6" spans="1:10" s="23" customFormat="1" x14ac:dyDescent="0.25">
      <c r="C6" s="179" t="s">
        <v>18</v>
      </c>
      <c r="D6" s="7" t="s">
        <v>18</v>
      </c>
      <c r="E6" s="377" t="s">
        <v>20</v>
      </c>
      <c r="F6" s="378"/>
      <c r="G6" s="7" t="s">
        <v>18</v>
      </c>
      <c r="H6" s="7"/>
      <c r="I6" s="7" t="s">
        <v>251</v>
      </c>
      <c r="J6" s="374" t="s">
        <v>380</v>
      </c>
    </row>
    <row r="7" spans="1:10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</row>
    <row r="8" spans="1:10" ht="5.0999999999999996" customHeight="1" x14ac:dyDescent="0.25"/>
    <row r="9" spans="1:10" s="24" customFormat="1" ht="51" customHeight="1" x14ac:dyDescent="0.25">
      <c r="C9" s="124" t="s">
        <v>172</v>
      </c>
      <c r="D9" s="124" t="s">
        <v>4</v>
      </c>
      <c r="E9" s="125">
        <v>44197</v>
      </c>
      <c r="F9" s="125">
        <v>44255</v>
      </c>
      <c r="G9" s="268" t="s">
        <v>24</v>
      </c>
      <c r="H9" s="268" t="s">
        <v>10</v>
      </c>
      <c r="I9" s="268" t="s">
        <v>10</v>
      </c>
      <c r="J9" s="375"/>
    </row>
    <row r="10" spans="1:10" s="144" customFormat="1" ht="26.1" customHeight="1" x14ac:dyDescent="0.2">
      <c r="C10" s="177"/>
      <c r="D10" s="241"/>
      <c r="G10" s="145"/>
      <c r="I10" s="220"/>
      <c r="J10" s="220"/>
    </row>
    <row r="11" spans="1:10" s="25" customFormat="1" x14ac:dyDescent="0.25">
      <c r="D11" s="236"/>
    </row>
    <row r="12" spans="1:10" x14ac:dyDescent="0.25">
      <c r="C12" s="2"/>
      <c r="D12" s="192" t="s">
        <v>154</v>
      </c>
      <c r="E12" s="339">
        <f>+Finanztabelle!F2</f>
        <v>2024</v>
      </c>
      <c r="F12" s="341" t="str">
        <f>+IF(E3&gt;45657,E12+1," ")</f>
        <v xml:space="preserve"> </v>
      </c>
      <c r="G12" s="341" t="str">
        <f>+IF(AND(E3&gt;45657,F3&gt;46022),F12+1," ")</f>
        <v xml:space="preserve"> </v>
      </c>
      <c r="H12" s="341" t="str">
        <f>+IF(AND(E3&gt;45657,F3&gt;46022,G3&gt;46387),G12+1," ")</f>
        <v xml:space="preserve"> </v>
      </c>
      <c r="I12" s="243"/>
      <c r="J12" s="243"/>
    </row>
    <row r="13" spans="1:10" s="23" customFormat="1" x14ac:dyDescent="0.25">
      <c r="C13" s="17" t="s">
        <v>37</v>
      </c>
      <c r="D13" s="192" t="s">
        <v>364</v>
      </c>
      <c r="E13" s="269" t="s">
        <v>252</v>
      </c>
      <c r="F13" s="342" t="str">
        <f>+IF(F12=" ","","1. - 4. Quartal")</f>
        <v/>
      </c>
      <c r="G13" s="342" t="str">
        <f>+IF(G12=" ","","1. - 4. Quartal")</f>
        <v/>
      </c>
      <c r="H13" s="342" t="str">
        <f>+IF(H12=" ","","1. - 4. Quartal")</f>
        <v/>
      </c>
      <c r="I13" s="190"/>
      <c r="J13" s="190"/>
    </row>
    <row r="14" spans="1:10" ht="5.0999999999999996" customHeight="1" x14ac:dyDescent="0.25"/>
    <row r="15" spans="1:10" s="26" customFormat="1" x14ac:dyDescent="0.25">
      <c r="A15" s="1"/>
      <c r="B15" s="426" t="s">
        <v>3</v>
      </c>
      <c r="C15" s="194" t="s">
        <v>253</v>
      </c>
      <c r="D15" s="26">
        <f t="shared" ref="D15:D24" si="0">+SUM(E15:H15)</f>
        <v>0</v>
      </c>
      <c r="E15" s="340"/>
      <c r="F15" s="350"/>
      <c r="G15" s="350"/>
      <c r="H15" s="350"/>
    </row>
    <row r="16" spans="1:10" s="26" customFormat="1" x14ac:dyDescent="0.25">
      <c r="A16" s="1"/>
      <c r="B16" s="426"/>
      <c r="C16" s="194" t="s">
        <v>253</v>
      </c>
      <c r="D16" s="26">
        <f t="shared" si="0"/>
        <v>0</v>
      </c>
      <c r="E16" s="340"/>
      <c r="F16" s="350"/>
      <c r="G16" s="350"/>
      <c r="H16" s="350"/>
    </row>
    <row r="17" spans="1:8" s="26" customFormat="1" x14ac:dyDescent="0.25">
      <c r="A17" s="1"/>
      <c r="B17" s="426"/>
      <c r="C17" s="196"/>
      <c r="D17" s="26">
        <f t="shared" si="0"/>
        <v>0</v>
      </c>
      <c r="E17" s="340"/>
      <c r="F17" s="350"/>
      <c r="G17" s="350"/>
      <c r="H17" s="350"/>
    </row>
    <row r="18" spans="1:8" s="26" customFormat="1" x14ac:dyDescent="0.25">
      <c r="A18" s="1"/>
      <c r="B18" s="426"/>
      <c r="C18" s="196"/>
      <c r="D18" s="26">
        <f t="shared" si="0"/>
        <v>0</v>
      </c>
      <c r="E18" s="340"/>
      <c r="F18" s="350"/>
      <c r="G18" s="350"/>
      <c r="H18" s="350"/>
    </row>
    <row r="19" spans="1:8" s="26" customFormat="1" x14ac:dyDescent="0.25">
      <c r="A19" s="1"/>
      <c r="B19" s="426"/>
      <c r="C19" s="196"/>
      <c r="D19" s="26">
        <f t="shared" si="0"/>
        <v>0</v>
      </c>
      <c r="E19" s="340"/>
      <c r="F19" s="350"/>
      <c r="G19" s="350"/>
      <c r="H19" s="350"/>
    </row>
    <row r="20" spans="1:8" s="26" customFormat="1" x14ac:dyDescent="0.25">
      <c r="A20" s="1"/>
      <c r="B20" s="426"/>
      <c r="C20" s="196"/>
      <c r="D20" s="26">
        <f t="shared" si="0"/>
        <v>0</v>
      </c>
      <c r="E20" s="340"/>
      <c r="F20" s="350"/>
      <c r="G20" s="350"/>
      <c r="H20" s="350"/>
    </row>
    <row r="21" spans="1:8" s="26" customFormat="1" x14ac:dyDescent="0.25">
      <c r="A21" s="1"/>
      <c r="B21" s="426"/>
      <c r="C21" s="196"/>
      <c r="D21" s="26">
        <f t="shared" si="0"/>
        <v>0</v>
      </c>
      <c r="E21" s="340"/>
      <c r="F21" s="350"/>
      <c r="G21" s="350"/>
      <c r="H21" s="350"/>
    </row>
    <row r="22" spans="1:8" s="26" customFormat="1" x14ac:dyDescent="0.25">
      <c r="A22" s="1"/>
      <c r="B22" s="426"/>
      <c r="C22" s="196"/>
      <c r="D22" s="26">
        <f t="shared" si="0"/>
        <v>0</v>
      </c>
      <c r="E22" s="340"/>
      <c r="F22" s="350"/>
      <c r="G22" s="350"/>
      <c r="H22" s="350"/>
    </row>
    <row r="23" spans="1:8" s="26" customFormat="1" x14ac:dyDescent="0.25">
      <c r="A23" s="1"/>
      <c r="B23" s="426"/>
      <c r="C23" s="196"/>
      <c r="D23" s="26">
        <f t="shared" si="0"/>
        <v>0</v>
      </c>
      <c r="E23" s="340"/>
      <c r="F23" s="350"/>
      <c r="G23" s="350"/>
      <c r="H23" s="350"/>
    </row>
    <row r="24" spans="1:8" s="26" customFormat="1" x14ac:dyDescent="0.25">
      <c r="A24" s="1"/>
      <c r="B24" s="426"/>
      <c r="C24" s="270"/>
      <c r="D24" s="26">
        <f t="shared" si="0"/>
        <v>0</v>
      </c>
      <c r="E24" s="340"/>
      <c r="F24" s="350"/>
      <c r="G24" s="350"/>
      <c r="H24" s="350"/>
    </row>
    <row r="25" spans="1:8" s="6" customFormat="1" x14ac:dyDescent="0.25">
      <c r="A25" s="1"/>
      <c r="B25" s="426"/>
      <c r="C25" s="246" t="s">
        <v>196</v>
      </c>
      <c r="D25" s="200">
        <f>SUM(D15:D24)</f>
        <v>0</v>
      </c>
      <c r="E25" s="200">
        <f>SUM(E15:E24)</f>
        <v>0</v>
      </c>
      <c r="F25" s="333">
        <f>SUM(F15:F24)</f>
        <v>0</v>
      </c>
      <c r="G25" s="333">
        <f>SUM(G15:G24)</f>
        <v>0</v>
      </c>
      <c r="H25" s="333">
        <f>SUM(H15:H24)</f>
        <v>0</v>
      </c>
    </row>
    <row r="26" spans="1:8" s="26" customFormat="1" x14ac:dyDescent="0.25">
      <c r="A26" s="1"/>
      <c r="B26" s="426"/>
      <c r="C26" s="202" t="s">
        <v>254</v>
      </c>
      <c r="D26" s="26">
        <f t="shared" ref="D26:D35" si="1">+SUM(E26:H26)</f>
        <v>0</v>
      </c>
      <c r="E26" s="340"/>
      <c r="F26" s="350"/>
      <c r="G26" s="350"/>
      <c r="H26" s="350"/>
    </row>
    <row r="27" spans="1:8" s="26" customFormat="1" x14ac:dyDescent="0.25">
      <c r="A27" s="1"/>
      <c r="B27" s="426"/>
      <c r="C27" s="205"/>
      <c r="D27" s="26">
        <f t="shared" si="1"/>
        <v>0</v>
      </c>
      <c r="E27" s="340"/>
      <c r="F27" s="350"/>
      <c r="G27" s="350"/>
      <c r="H27" s="350"/>
    </row>
    <row r="28" spans="1:8" s="26" customFormat="1" x14ac:dyDescent="0.25">
      <c r="A28" s="1"/>
      <c r="B28" s="426"/>
      <c r="C28" s="205"/>
      <c r="D28" s="26">
        <f t="shared" si="1"/>
        <v>0</v>
      </c>
      <c r="E28" s="340"/>
      <c r="F28" s="350"/>
      <c r="G28" s="350"/>
      <c r="H28" s="350"/>
    </row>
    <row r="29" spans="1:8" s="26" customFormat="1" x14ac:dyDescent="0.25">
      <c r="A29" s="1"/>
      <c r="B29" s="426"/>
      <c r="C29" s="205"/>
      <c r="D29" s="26">
        <f t="shared" si="1"/>
        <v>0</v>
      </c>
      <c r="E29" s="340"/>
      <c r="F29" s="350"/>
      <c r="G29" s="350"/>
      <c r="H29" s="350"/>
    </row>
    <row r="30" spans="1:8" s="26" customFormat="1" x14ac:dyDescent="0.25">
      <c r="A30" s="1"/>
      <c r="B30" s="426"/>
      <c r="C30" s="205"/>
      <c r="D30" s="26">
        <f t="shared" si="1"/>
        <v>0</v>
      </c>
      <c r="E30" s="340"/>
      <c r="F30" s="350"/>
      <c r="G30" s="350"/>
      <c r="H30" s="350"/>
    </row>
    <row r="31" spans="1:8" s="26" customFormat="1" x14ac:dyDescent="0.25">
      <c r="A31" s="1"/>
      <c r="B31" s="426"/>
      <c r="C31" s="205"/>
      <c r="D31" s="26">
        <f t="shared" si="1"/>
        <v>0</v>
      </c>
      <c r="E31" s="340"/>
      <c r="F31" s="350"/>
      <c r="G31" s="350"/>
      <c r="H31" s="350"/>
    </row>
    <row r="32" spans="1:8" s="26" customFormat="1" x14ac:dyDescent="0.25">
      <c r="A32" s="1"/>
      <c r="B32" s="426"/>
      <c r="C32" s="205"/>
      <c r="D32" s="26">
        <f t="shared" si="1"/>
        <v>0</v>
      </c>
      <c r="E32" s="340"/>
      <c r="F32" s="350"/>
      <c r="G32" s="350"/>
      <c r="H32" s="350"/>
    </row>
    <row r="33" spans="1:8" s="26" customFormat="1" x14ac:dyDescent="0.25">
      <c r="A33" s="1"/>
      <c r="B33" s="426"/>
      <c r="C33" s="205"/>
      <c r="D33" s="26">
        <f t="shared" si="1"/>
        <v>0</v>
      </c>
      <c r="E33" s="340"/>
      <c r="F33" s="350"/>
      <c r="G33" s="350"/>
      <c r="H33" s="350"/>
    </row>
    <row r="34" spans="1:8" s="26" customFormat="1" x14ac:dyDescent="0.25">
      <c r="A34" s="1"/>
      <c r="B34" s="426"/>
      <c r="C34" s="205"/>
      <c r="D34" s="26">
        <f t="shared" si="1"/>
        <v>0</v>
      </c>
      <c r="E34" s="340"/>
      <c r="F34" s="350"/>
      <c r="G34" s="350"/>
      <c r="H34" s="350"/>
    </row>
    <row r="35" spans="1:8" s="26" customFormat="1" x14ac:dyDescent="0.25">
      <c r="A35" s="1"/>
      <c r="B35" s="426"/>
      <c r="C35" s="205"/>
      <c r="D35" s="26">
        <f t="shared" si="1"/>
        <v>0</v>
      </c>
      <c r="E35" s="340"/>
      <c r="F35" s="350"/>
      <c r="G35" s="350"/>
      <c r="H35" s="350"/>
    </row>
    <row r="36" spans="1:8" s="26" customFormat="1" x14ac:dyDescent="0.25">
      <c r="A36" s="1"/>
      <c r="B36" s="426"/>
      <c r="C36" s="247" t="s">
        <v>200</v>
      </c>
      <c r="D36" s="242">
        <f>SUM(D26:D35)</f>
        <v>0</v>
      </c>
      <c r="E36" s="242">
        <f>SUM(E26:E35)</f>
        <v>0</v>
      </c>
      <c r="F36" s="334">
        <f>SUM(F26:F35)</f>
        <v>0</v>
      </c>
      <c r="G36" s="334">
        <f>SUM(G26:G35)</f>
        <v>0</v>
      </c>
      <c r="H36" s="334">
        <f>SUM(H26:H35)</f>
        <v>0</v>
      </c>
    </row>
    <row r="37" spans="1:8" s="26" customFormat="1" x14ac:dyDescent="0.25">
      <c r="A37" s="1"/>
      <c r="B37" s="426"/>
      <c r="C37" s="247" t="s">
        <v>201</v>
      </c>
      <c r="D37" s="26">
        <f>+SUM(E37:H37)</f>
        <v>0</v>
      </c>
      <c r="E37" s="340"/>
      <c r="F37" s="350"/>
      <c r="G37" s="350"/>
      <c r="H37" s="350"/>
    </row>
    <row r="38" spans="1:8" s="6" customFormat="1" x14ac:dyDescent="0.25">
      <c r="A38" s="1"/>
      <c r="B38" s="426"/>
      <c r="C38" s="246" t="s">
        <v>46</v>
      </c>
      <c r="D38" s="200">
        <f>+D36+D37</f>
        <v>0</v>
      </c>
      <c r="E38" s="200">
        <f>+E36+E37</f>
        <v>0</v>
      </c>
      <c r="F38" s="333">
        <f>+F36+F37</f>
        <v>0</v>
      </c>
      <c r="G38" s="333">
        <f>+G36+G37</f>
        <v>0</v>
      </c>
      <c r="H38" s="333">
        <f>+H36+H37</f>
        <v>0</v>
      </c>
    </row>
    <row r="39" spans="1:8" s="26" customFormat="1" x14ac:dyDescent="0.25">
      <c r="A39" s="1"/>
      <c r="B39" s="426"/>
      <c r="C39" s="194" t="s">
        <v>255</v>
      </c>
      <c r="D39" s="26">
        <f t="shared" ref="D39:D48" si="2">+SUM(E39:H39)</f>
        <v>0</v>
      </c>
      <c r="E39" s="340"/>
      <c r="F39" s="350"/>
      <c r="G39" s="350"/>
      <c r="H39" s="350"/>
    </row>
    <row r="40" spans="1:8" s="26" customFormat="1" x14ac:dyDescent="0.25">
      <c r="A40" s="1"/>
      <c r="B40" s="426"/>
      <c r="C40" s="194"/>
      <c r="D40" s="26">
        <f t="shared" si="2"/>
        <v>0</v>
      </c>
      <c r="E40" s="340"/>
      <c r="F40" s="350"/>
      <c r="G40" s="350"/>
      <c r="H40" s="350"/>
    </row>
    <row r="41" spans="1:8" s="26" customFormat="1" x14ac:dyDescent="0.25">
      <c r="A41" s="1"/>
      <c r="B41" s="426"/>
      <c r="C41" s="194"/>
      <c r="D41" s="26">
        <f t="shared" si="2"/>
        <v>0</v>
      </c>
      <c r="E41" s="340"/>
      <c r="F41" s="350"/>
      <c r="G41" s="350"/>
      <c r="H41" s="350"/>
    </row>
    <row r="42" spans="1:8" s="26" customFormat="1" x14ac:dyDescent="0.25">
      <c r="A42" s="1"/>
      <c r="B42" s="426"/>
      <c r="C42" s="194"/>
      <c r="D42" s="26">
        <f t="shared" si="2"/>
        <v>0</v>
      </c>
      <c r="E42" s="340"/>
      <c r="F42" s="350"/>
      <c r="G42" s="350"/>
      <c r="H42" s="350"/>
    </row>
    <row r="43" spans="1:8" s="26" customFormat="1" x14ac:dyDescent="0.25">
      <c r="A43" s="1"/>
      <c r="B43" s="426"/>
      <c r="C43" s="194"/>
      <c r="D43" s="26">
        <f t="shared" si="2"/>
        <v>0</v>
      </c>
      <c r="E43" s="340"/>
      <c r="F43" s="350"/>
      <c r="G43" s="350"/>
      <c r="H43" s="350"/>
    </row>
    <row r="44" spans="1:8" s="26" customFormat="1" x14ac:dyDescent="0.25">
      <c r="A44" s="1"/>
      <c r="B44" s="426"/>
      <c r="C44" s="194"/>
      <c r="D44" s="26">
        <f t="shared" si="2"/>
        <v>0</v>
      </c>
      <c r="E44" s="340"/>
      <c r="F44" s="350"/>
      <c r="G44" s="350"/>
      <c r="H44" s="350"/>
    </row>
    <row r="45" spans="1:8" s="26" customFormat="1" x14ac:dyDescent="0.25">
      <c r="A45" s="1"/>
      <c r="B45" s="426"/>
      <c r="C45" s="194"/>
      <c r="D45" s="26">
        <f t="shared" si="2"/>
        <v>0</v>
      </c>
      <c r="E45" s="340"/>
      <c r="F45" s="350"/>
      <c r="G45" s="350"/>
      <c r="H45" s="350"/>
    </row>
    <row r="46" spans="1:8" s="26" customFormat="1" x14ac:dyDescent="0.25">
      <c r="A46" s="1"/>
      <c r="B46" s="426"/>
      <c r="C46" s="194"/>
      <c r="D46" s="26">
        <f t="shared" si="2"/>
        <v>0</v>
      </c>
      <c r="E46" s="340"/>
      <c r="F46" s="350"/>
      <c r="G46" s="350"/>
      <c r="H46" s="350"/>
    </row>
    <row r="47" spans="1:8" s="26" customFormat="1" x14ac:dyDescent="0.25">
      <c r="A47" s="1"/>
      <c r="B47" s="426"/>
      <c r="C47" s="196"/>
      <c r="D47" s="26">
        <f t="shared" si="2"/>
        <v>0</v>
      </c>
      <c r="E47" s="340"/>
      <c r="F47" s="350"/>
      <c r="G47" s="350"/>
      <c r="H47" s="350"/>
    </row>
    <row r="48" spans="1:8" s="26" customFormat="1" x14ac:dyDescent="0.25">
      <c r="A48" s="1"/>
      <c r="B48" s="426"/>
      <c r="C48" s="196"/>
      <c r="D48" s="26">
        <f t="shared" si="2"/>
        <v>0</v>
      </c>
      <c r="E48" s="340"/>
      <c r="F48" s="350"/>
      <c r="G48" s="350"/>
      <c r="H48" s="350"/>
    </row>
    <row r="49" spans="1:10" s="6" customFormat="1" x14ac:dyDescent="0.25">
      <c r="A49" s="1"/>
      <c r="B49" s="426"/>
      <c r="C49" s="246" t="s">
        <v>204</v>
      </c>
      <c r="D49" s="200">
        <f>SUM(D39:D48)</f>
        <v>0</v>
      </c>
      <c r="E49" s="200">
        <f>SUM(E39:E48)</f>
        <v>0</v>
      </c>
      <c r="F49" s="333">
        <f>SUM(F39:F48)</f>
        <v>0</v>
      </c>
      <c r="G49" s="333">
        <f>SUM(G39:G48)</f>
        <v>0</v>
      </c>
      <c r="H49" s="333">
        <f>SUM(H39:H48)</f>
        <v>0</v>
      </c>
    </row>
    <row r="50" spans="1:10" s="6" customFormat="1" x14ac:dyDescent="0.25">
      <c r="A50" s="1"/>
      <c r="B50" s="426"/>
      <c r="C50" s="246" t="s">
        <v>3</v>
      </c>
      <c r="D50" s="200">
        <f t="shared" ref="D50:E50" si="3">+D25+D38+D49</f>
        <v>0</v>
      </c>
      <c r="E50" s="200">
        <f t="shared" si="3"/>
        <v>0</v>
      </c>
      <c r="F50" s="333">
        <f>+F25+F38+F49</f>
        <v>0</v>
      </c>
      <c r="G50" s="333">
        <f t="shared" ref="G50:H50" si="4">+G25+G38+G49</f>
        <v>0</v>
      </c>
      <c r="H50" s="333">
        <f t="shared" si="4"/>
        <v>0</v>
      </c>
    </row>
    <row r="51" spans="1:10" s="28" customFormat="1" ht="5.0999999999999996" customHeight="1" x14ac:dyDescent="0.25">
      <c r="A51" s="1"/>
      <c r="B51" s="1"/>
      <c r="C51" s="30"/>
    </row>
    <row r="52" spans="1:10" s="28" customFormat="1" ht="15" customHeight="1" x14ac:dyDescent="0.25">
      <c r="A52" s="1"/>
      <c r="B52" s="427" t="s">
        <v>205</v>
      </c>
      <c r="C52" s="249" t="s">
        <v>146</v>
      </c>
      <c r="D52" s="26">
        <f t="shared" ref="D52:D53" si="5">+SUM(E52:H52)</f>
        <v>0</v>
      </c>
      <c r="E52" s="340"/>
      <c r="F52" s="350"/>
      <c r="G52" s="350"/>
      <c r="H52" s="350"/>
      <c r="I52" s="26"/>
      <c r="J52" s="26"/>
    </row>
    <row r="53" spans="1:10" s="28" customFormat="1" ht="15" customHeight="1" x14ac:dyDescent="0.25">
      <c r="A53" s="1"/>
      <c r="B53" s="427"/>
      <c r="C53" s="249" t="s">
        <v>147</v>
      </c>
      <c r="D53" s="26">
        <f t="shared" si="5"/>
        <v>0</v>
      </c>
      <c r="E53" s="340"/>
      <c r="F53" s="350"/>
      <c r="G53" s="350"/>
      <c r="H53" s="350"/>
      <c r="I53" s="26"/>
      <c r="J53" s="26"/>
    </row>
    <row r="54" spans="1:10" s="28" customFormat="1" x14ac:dyDescent="0.25">
      <c r="A54" s="1"/>
      <c r="B54" s="427"/>
      <c r="C54" s="250" t="s">
        <v>206</v>
      </c>
      <c r="D54" s="200">
        <f>SUM(D52:D53)</f>
        <v>0</v>
      </c>
      <c r="E54" s="200">
        <f>SUM(E52:E53)</f>
        <v>0</v>
      </c>
      <c r="F54" s="333">
        <f>SUM(F52:F53)</f>
        <v>0</v>
      </c>
      <c r="G54" s="333">
        <f>SUM(G52:G53)</f>
        <v>0</v>
      </c>
      <c r="H54" s="333">
        <f>SUM(H52:H53)</f>
        <v>0</v>
      </c>
      <c r="I54" s="26"/>
      <c r="J54" s="26"/>
    </row>
    <row r="55" spans="1:10" s="28" customFormat="1" x14ac:dyDescent="0.25">
      <c r="A55" s="1"/>
      <c r="B55" s="427"/>
      <c r="C55" s="272" t="s">
        <v>321</v>
      </c>
      <c r="D55" s="26">
        <f t="shared" ref="D55:D66" si="6">+SUM(E55:H55)</f>
        <v>0</v>
      </c>
      <c r="E55" s="340"/>
      <c r="F55" s="350"/>
      <c r="G55" s="350"/>
      <c r="H55" s="350"/>
      <c r="I55" s="26"/>
      <c r="J55" s="26"/>
    </row>
    <row r="56" spans="1:10" s="28" customFormat="1" x14ac:dyDescent="0.25">
      <c r="A56" s="1"/>
      <c r="B56" s="427"/>
      <c r="C56" s="272" t="s">
        <v>256</v>
      </c>
      <c r="D56" s="26">
        <f t="shared" si="6"/>
        <v>0</v>
      </c>
      <c r="E56" s="340"/>
      <c r="F56" s="350"/>
      <c r="G56" s="350"/>
      <c r="H56" s="350"/>
      <c r="I56" s="26"/>
      <c r="J56" s="26"/>
    </row>
    <row r="57" spans="1:10" s="28" customFormat="1" x14ac:dyDescent="0.25">
      <c r="A57" s="1"/>
      <c r="B57" s="427"/>
      <c r="C57" s="272"/>
      <c r="D57" s="26">
        <f t="shared" si="6"/>
        <v>0</v>
      </c>
      <c r="E57" s="340"/>
      <c r="F57" s="350"/>
      <c r="G57" s="350"/>
      <c r="H57" s="350"/>
      <c r="I57" s="26"/>
      <c r="J57" s="26"/>
    </row>
    <row r="58" spans="1:10" s="28" customFormat="1" x14ac:dyDescent="0.25">
      <c r="A58" s="1"/>
      <c r="B58" s="427"/>
      <c r="C58" s="272"/>
      <c r="D58" s="26">
        <f t="shared" si="6"/>
        <v>0</v>
      </c>
      <c r="E58" s="340"/>
      <c r="F58" s="350"/>
      <c r="G58" s="350"/>
      <c r="H58" s="350"/>
      <c r="I58" s="26"/>
      <c r="J58" s="26"/>
    </row>
    <row r="59" spans="1:10" s="28" customFormat="1" x14ac:dyDescent="0.25">
      <c r="A59" s="1"/>
      <c r="B59" s="427"/>
      <c r="C59" s="272"/>
      <c r="D59" s="26">
        <f t="shared" si="6"/>
        <v>0</v>
      </c>
      <c r="E59" s="340"/>
      <c r="F59" s="350"/>
      <c r="G59" s="350"/>
      <c r="H59" s="350"/>
      <c r="I59" s="26"/>
      <c r="J59" s="26"/>
    </row>
    <row r="60" spans="1:10" s="28" customFormat="1" x14ac:dyDescent="0.25">
      <c r="A60" s="1"/>
      <c r="B60" s="427"/>
      <c r="C60" s="272"/>
      <c r="D60" s="26">
        <f t="shared" si="6"/>
        <v>0</v>
      </c>
      <c r="E60" s="340"/>
      <c r="F60" s="350"/>
      <c r="G60" s="350"/>
      <c r="H60" s="350"/>
      <c r="I60" s="26"/>
      <c r="J60" s="26"/>
    </row>
    <row r="61" spans="1:10" s="28" customFormat="1" x14ac:dyDescent="0.25">
      <c r="A61" s="1"/>
      <c r="B61" s="427"/>
      <c r="C61" s="272"/>
      <c r="D61" s="26">
        <f t="shared" si="6"/>
        <v>0</v>
      </c>
      <c r="E61" s="340"/>
      <c r="F61" s="350"/>
      <c r="G61" s="350"/>
      <c r="H61" s="350"/>
      <c r="I61" s="26"/>
      <c r="J61" s="26"/>
    </row>
    <row r="62" spans="1:10" s="28" customFormat="1" x14ac:dyDescent="0.25">
      <c r="A62" s="1"/>
      <c r="B62" s="427"/>
      <c r="C62" s="272"/>
      <c r="D62" s="26">
        <f t="shared" si="6"/>
        <v>0</v>
      </c>
      <c r="E62" s="340"/>
      <c r="F62" s="350"/>
      <c r="G62" s="350"/>
      <c r="H62" s="350"/>
      <c r="I62" s="26"/>
      <c r="J62" s="26"/>
    </row>
    <row r="63" spans="1:10" s="28" customFormat="1" x14ac:dyDescent="0.25">
      <c r="A63" s="1"/>
      <c r="B63" s="427"/>
      <c r="C63" s="272"/>
      <c r="D63" s="26">
        <f t="shared" si="6"/>
        <v>0</v>
      </c>
      <c r="E63" s="340"/>
      <c r="F63" s="350"/>
      <c r="G63" s="350"/>
      <c r="H63" s="350"/>
      <c r="I63" s="26"/>
      <c r="J63" s="26"/>
    </row>
    <row r="64" spans="1:10" s="28" customFormat="1" x14ac:dyDescent="0.25">
      <c r="A64" s="1"/>
      <c r="B64" s="427"/>
      <c r="C64" s="272"/>
      <c r="D64" s="26">
        <f t="shared" si="6"/>
        <v>0</v>
      </c>
      <c r="E64" s="340"/>
      <c r="F64" s="350"/>
      <c r="G64" s="350"/>
      <c r="H64" s="350"/>
      <c r="I64" s="26"/>
      <c r="J64" s="26"/>
    </row>
    <row r="65" spans="1:10" s="28" customFormat="1" x14ac:dyDescent="0.25">
      <c r="A65" s="1"/>
      <c r="B65" s="427"/>
      <c r="C65" s="272"/>
      <c r="D65" s="26">
        <f t="shared" si="6"/>
        <v>0</v>
      </c>
      <c r="E65" s="340"/>
      <c r="F65" s="350"/>
      <c r="G65" s="350"/>
      <c r="H65" s="350"/>
      <c r="I65" s="26"/>
      <c r="J65" s="26"/>
    </row>
    <row r="66" spans="1:10" s="28" customFormat="1" x14ac:dyDescent="0.25">
      <c r="A66" s="1"/>
      <c r="B66" s="427"/>
      <c r="C66" s="272"/>
      <c r="D66" s="26">
        <f t="shared" si="6"/>
        <v>0</v>
      </c>
      <c r="E66" s="340"/>
      <c r="F66" s="350"/>
      <c r="G66" s="350"/>
      <c r="H66" s="350"/>
      <c r="I66" s="26"/>
      <c r="J66" s="26"/>
    </row>
    <row r="67" spans="1:10" s="28" customFormat="1" ht="15" customHeight="1" x14ac:dyDescent="0.25">
      <c r="A67" s="1"/>
      <c r="B67" s="427"/>
      <c r="C67" s="250" t="s">
        <v>150</v>
      </c>
      <c r="D67" s="200">
        <f>+IFERROR(SUM(D55:D66),"")</f>
        <v>0</v>
      </c>
      <c r="E67" s="200">
        <f>+IFERROR(SUM(E55:E66),"")</f>
        <v>0</v>
      </c>
      <c r="F67" s="333">
        <f>+IFERROR(SUM(F55:F66),"")</f>
        <v>0</v>
      </c>
      <c r="G67" s="333">
        <f>+IFERROR(SUM(G55:G66),"")</f>
        <v>0</v>
      </c>
      <c r="H67" s="333">
        <f>+IFERROR(SUM(H55:H66),"")</f>
        <v>0</v>
      </c>
    </row>
    <row r="68" spans="1:10" s="28" customFormat="1" ht="15" customHeight="1" x14ac:dyDescent="0.25">
      <c r="A68" s="1"/>
      <c r="B68" s="427"/>
      <c r="C68" s="271" t="s">
        <v>175</v>
      </c>
      <c r="D68" s="26">
        <f t="shared" ref="D68:D69" si="7">+SUM(E68:H68)</f>
        <v>0</v>
      </c>
      <c r="E68" s="340"/>
      <c r="F68" s="350"/>
      <c r="G68" s="350"/>
      <c r="H68" s="350"/>
    </row>
    <row r="69" spans="1:10" s="28" customFormat="1" ht="15" customHeight="1" x14ac:dyDescent="0.25">
      <c r="A69" s="1"/>
      <c r="B69" s="427"/>
      <c r="C69" s="271" t="s">
        <v>25</v>
      </c>
      <c r="D69" s="26">
        <f t="shared" si="7"/>
        <v>0</v>
      </c>
      <c r="E69" s="340"/>
      <c r="F69" s="350"/>
      <c r="G69" s="350"/>
      <c r="H69" s="350"/>
      <c r="I69" s="26"/>
      <c r="J69" s="26"/>
    </row>
    <row r="70" spans="1:10" s="28" customFormat="1" ht="15" customHeight="1" x14ac:dyDescent="0.25">
      <c r="A70" s="1"/>
      <c r="B70" s="427"/>
      <c r="C70" s="250" t="s">
        <v>208</v>
      </c>
      <c r="D70" s="200">
        <f>+D54+D67+D68+D69</f>
        <v>0</v>
      </c>
      <c r="E70" s="200">
        <f>+E54+E67+E68+E69</f>
        <v>0</v>
      </c>
      <c r="F70" s="333">
        <f>+F54+F67+F68+F69</f>
        <v>0</v>
      </c>
      <c r="G70" s="333">
        <f t="shared" ref="G70:H70" si="8">+G54+G67+G68+G69</f>
        <v>0</v>
      </c>
      <c r="H70" s="333">
        <f t="shared" si="8"/>
        <v>0</v>
      </c>
      <c r="I70" s="244"/>
      <c r="J70" s="244"/>
    </row>
    <row r="71" spans="1:10" s="28" customFormat="1" ht="5.0999999999999996" customHeight="1" x14ac:dyDescent="0.25">
      <c r="A71" s="1"/>
      <c r="B71" s="1"/>
      <c r="C71" s="30"/>
    </row>
    <row r="72" spans="1:10" s="28" customFormat="1" x14ac:dyDescent="0.25">
      <c r="A72" s="1"/>
      <c r="B72" s="29" t="s">
        <v>28</v>
      </c>
      <c r="C72" s="255" t="s">
        <v>27</v>
      </c>
      <c r="D72" s="26">
        <f t="shared" ref="D72" si="9">+SUM(E72:H72)</f>
        <v>0</v>
      </c>
      <c r="E72" s="340"/>
      <c r="F72" s="350"/>
      <c r="G72" s="350"/>
      <c r="H72" s="350"/>
      <c r="I72" s="26"/>
      <c r="J72" s="26"/>
    </row>
    <row r="73" spans="1:10" s="28" customFormat="1" ht="5.0999999999999996" customHeight="1" x14ac:dyDescent="0.25">
      <c r="A73" s="1"/>
      <c r="B73" s="30"/>
      <c r="C73" s="30"/>
    </row>
    <row r="74" spans="1:10" s="28" customFormat="1" x14ac:dyDescent="0.25">
      <c r="A74" s="1"/>
      <c r="B74" s="31" t="s">
        <v>29</v>
      </c>
      <c r="C74" s="256" t="s">
        <v>30</v>
      </c>
      <c r="D74" s="200">
        <f>ROUND(-D50+D70+D72,4)</f>
        <v>0</v>
      </c>
      <c r="E74" s="200">
        <f>ROUND(-E50+E70+E72,4)</f>
        <v>0</v>
      </c>
      <c r="F74" s="333">
        <f>ROUND(-F50+F70+F72,4)</f>
        <v>0</v>
      </c>
      <c r="G74" s="333">
        <f>ROUND(-G50+G70+G72,4)</f>
        <v>0</v>
      </c>
      <c r="H74" s="333">
        <f>ROUND(-H50+H70+H72,4)</f>
        <v>0</v>
      </c>
      <c r="I74" s="244"/>
      <c r="J74" s="244"/>
    </row>
    <row r="75" spans="1:10" x14ac:dyDescent="0.25">
      <c r="G75" s="27"/>
      <c r="H75" s="27"/>
      <c r="I75" s="27"/>
      <c r="J75" s="27"/>
    </row>
  </sheetData>
  <sheetProtection algorithmName="SHA-512" hashValue="C2AvwND0RVGYUnyqEEPqjifpyG4nOlVu1d8aZmJzs9kHVzAHrDqLw77t2FlKddmVTvGcZgqxs7SR8jzWcHSRyA==" saltValue="s9LDfwOWgllFp42oQgoV0Q==" spinCount="100000" sheet="1" formatRows="0"/>
  <mergeCells count="3">
    <mergeCell ref="E6:F6"/>
    <mergeCell ref="B15:B50"/>
    <mergeCell ref="B52:B70"/>
  </mergeCells>
  <conditionalFormatting sqref="F15:F24">
    <cfRule type="expression" dxfId="441" priority="34">
      <formula>$E$3&gt;45657</formula>
    </cfRule>
  </conditionalFormatting>
  <conditionalFormatting sqref="F26:F35">
    <cfRule type="expression" dxfId="440" priority="33">
      <formula>$E$3&gt;45657</formula>
    </cfRule>
  </conditionalFormatting>
  <conditionalFormatting sqref="F37">
    <cfRule type="expression" dxfId="439" priority="32">
      <formula>$E$3&gt;45657</formula>
    </cfRule>
  </conditionalFormatting>
  <conditionalFormatting sqref="F39:F48">
    <cfRule type="expression" dxfId="438" priority="31">
      <formula>$E$3&gt;45657</formula>
    </cfRule>
  </conditionalFormatting>
  <conditionalFormatting sqref="F52:F53">
    <cfRule type="expression" dxfId="437" priority="30">
      <formula>$E$3&gt;45657</formula>
    </cfRule>
  </conditionalFormatting>
  <conditionalFormatting sqref="F55:F66">
    <cfRule type="expression" dxfId="436" priority="29">
      <formula>$E$3&gt;45657</formula>
    </cfRule>
  </conditionalFormatting>
  <conditionalFormatting sqref="F68:F69">
    <cfRule type="expression" dxfId="435" priority="28">
      <formula>$E$3&gt;45657</formula>
    </cfRule>
  </conditionalFormatting>
  <conditionalFormatting sqref="F72">
    <cfRule type="expression" dxfId="434" priority="27">
      <formula>$E$3&gt;45657</formula>
    </cfRule>
  </conditionalFormatting>
  <conditionalFormatting sqref="F12:H12">
    <cfRule type="notContainsBlanks" dxfId="433" priority="35">
      <formula>LEN(TRIM(F12))&gt;0</formula>
    </cfRule>
  </conditionalFormatting>
  <conditionalFormatting sqref="F13:H13">
    <cfRule type="containsText" dxfId="432" priority="19" operator="containsText" text="1. - 4. Quartal">
      <formula>NOT(ISERROR(SEARCH("1. - 4. Quartal",F13)))</formula>
    </cfRule>
  </conditionalFormatting>
  <conditionalFormatting sqref="F25:H25">
    <cfRule type="cellIs" dxfId="431" priority="21" operator="greaterThan">
      <formula>0</formula>
    </cfRule>
  </conditionalFormatting>
  <conditionalFormatting sqref="F36:H36">
    <cfRule type="cellIs" dxfId="430" priority="20" operator="greaterThan">
      <formula>0</formula>
    </cfRule>
  </conditionalFormatting>
  <conditionalFormatting sqref="F38:H38">
    <cfRule type="cellIs" dxfId="429" priority="22" operator="greaterThan">
      <formula>0</formula>
    </cfRule>
  </conditionalFormatting>
  <conditionalFormatting sqref="F49:H50">
    <cfRule type="cellIs" dxfId="428" priority="24" operator="greaterThan">
      <formula>0</formula>
    </cfRule>
  </conditionalFormatting>
  <conditionalFormatting sqref="F54:H54">
    <cfRule type="cellIs" dxfId="427" priority="23" operator="greaterThan">
      <formula>0</formula>
    </cfRule>
  </conditionalFormatting>
  <conditionalFormatting sqref="F67:H67">
    <cfRule type="cellIs" dxfId="426" priority="25" operator="greaterThan">
      <formula>0</formula>
    </cfRule>
  </conditionalFormatting>
  <conditionalFormatting sqref="F70:H70">
    <cfRule type="cellIs" dxfId="425" priority="26" operator="greaterThan">
      <formula>0</formula>
    </cfRule>
  </conditionalFormatting>
  <conditionalFormatting sqref="F74:H74">
    <cfRule type="cellIs" dxfId="424" priority="18" operator="greaterThan">
      <formula>0</formula>
    </cfRule>
  </conditionalFormatting>
  <conditionalFormatting sqref="G15:G24">
    <cfRule type="expression" dxfId="423" priority="17">
      <formula>$E$3&gt;46022</formula>
    </cfRule>
  </conditionalFormatting>
  <conditionalFormatting sqref="G26:G35">
    <cfRule type="expression" dxfId="422" priority="15">
      <formula>$E$3&gt;46022</formula>
    </cfRule>
  </conditionalFormatting>
  <conditionalFormatting sqref="G37">
    <cfRule type="expression" dxfId="421" priority="14">
      <formula>$E$3&gt;46022</formula>
    </cfRule>
  </conditionalFormatting>
  <conditionalFormatting sqref="G39:G48">
    <cfRule type="expression" dxfId="420" priority="13">
      <formula>$E$3&gt;46022</formula>
    </cfRule>
  </conditionalFormatting>
  <conditionalFormatting sqref="G52:G53">
    <cfRule type="expression" dxfId="419" priority="12">
      <formula>$E$3&gt;46022</formula>
    </cfRule>
  </conditionalFormatting>
  <conditionalFormatting sqref="G55:G66">
    <cfRule type="expression" dxfId="418" priority="9">
      <formula>$E$3&gt;46022</formula>
    </cfRule>
  </conditionalFormatting>
  <conditionalFormatting sqref="G68:G69">
    <cfRule type="expression" dxfId="417" priority="10">
      <formula>$E$3&gt;46022</formula>
    </cfRule>
  </conditionalFormatting>
  <conditionalFormatting sqref="G72">
    <cfRule type="expression" dxfId="416" priority="8">
      <formula>$E$3&gt;46022</formula>
    </cfRule>
  </conditionalFormatting>
  <conditionalFormatting sqref="H15:H24">
    <cfRule type="expression" dxfId="415" priority="16">
      <formula>$E$3&gt;46387</formula>
    </cfRule>
  </conditionalFormatting>
  <conditionalFormatting sqref="H26:H35">
    <cfRule type="expression" dxfId="414" priority="7">
      <formula>$E$3&gt;46387</formula>
    </cfRule>
  </conditionalFormatting>
  <conditionalFormatting sqref="H37">
    <cfRule type="expression" dxfId="413" priority="6">
      <formula>$E$3&gt;46387</formula>
    </cfRule>
  </conditionalFormatting>
  <conditionalFormatting sqref="H39:H48">
    <cfRule type="expression" dxfId="412" priority="5">
      <formula>$E$3&gt;46387</formula>
    </cfRule>
  </conditionalFormatting>
  <conditionalFormatting sqref="H52:H53">
    <cfRule type="expression" dxfId="411" priority="4">
      <formula>$E$3&gt;46387</formula>
    </cfRule>
  </conditionalFormatting>
  <conditionalFormatting sqref="H55:H66">
    <cfRule type="expression" dxfId="410" priority="3">
      <formula>$E$3&gt;46387</formula>
    </cfRule>
  </conditionalFormatting>
  <conditionalFormatting sqref="H68:H69">
    <cfRule type="expression" dxfId="409" priority="2">
      <formula>$E$3&gt;46387</formula>
    </cfRule>
  </conditionalFormatting>
  <conditionalFormatting sqref="H72">
    <cfRule type="expression" dxfId="408" priority="1">
      <formula>$E$3&gt;46387</formula>
    </cfRule>
  </conditionalFormatting>
  <dataValidations count="4">
    <dataValidation type="decimal" allowBlank="1" showInputMessage="1" showErrorMessage="1" error="Bitte nur positive Werte einfügen!" sqref="I22:K26 H26 G22:H24" xr:uid="{00000000-0002-0000-2D00-000000000000}">
      <formula1>0</formula1>
      <formula2>9999999999999</formula2>
    </dataValidation>
    <dataValidation type="decimal" allowBlank="1" showInputMessage="1" showErrorMessage="1" error="Bitte nur positive Werte einfügen!" sqref="G54:K58 E61 I28:K44 G60:K61 H37 H39:H44 H28:H35" xr:uid="{00000000-0002-0000-2D00-000001000000}">
      <formula1>0</formula1>
      <formula2>999999999999</formula2>
    </dataValidation>
    <dataValidation type="decimal" allowBlank="1" showInputMessage="1" showErrorMessage="1" error="Bitte nur positive Werte einfügen!" sqref="I46:K50 H46:H48" xr:uid="{00000000-0002-0000-2D00-000002000000}">
      <formula1>0</formula1>
      <formula2>999999999999999000</formula2>
    </dataValidation>
    <dataValidation allowBlank="1" showInputMessage="1" prompt="Rote Markierung, wenn Zellen außerhalb der Lfz. befüllt sind." sqref="F63" xr:uid="{13840379-93F5-4CA2-AC4E-AE9498A747D9}"/>
  </dataValidations>
  <pageMargins left="0.23622047244094491" right="0.23622047244094491" top="0.74803149606299213" bottom="0.74803149606299213" header="0.31496062992125984" footer="0.31496062992125984"/>
  <pageSetup paperSize="8" scale="85" orientation="portrait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2D00-000004000000}">
          <x14:formula1>
            <xm:f>'Strat.Ziele_Projektträger_Förd.'!$C$6:$C$15</xm:f>
          </x14:formula1>
          <xm:sqref>K9 H9</xm:sqref>
        </x14:dataValidation>
        <x14:dataValidation type="list" allowBlank="1" showInputMessage="1" showErrorMessage="1" xr:uid="{00000000-0002-0000-2D00-000005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2D00-000006000000}">
          <x14:formula1>
            <xm:f>Listen!$B$2:$B$34</xm:f>
          </x14:formula1>
          <xm:sqref>E18</xm:sqref>
        </x14:dataValidation>
        <x14:dataValidation type="list" allowBlank="1" showInputMessage="1" showErrorMessage="1" xr:uid="{00000000-0002-0000-2D00-000007000000}">
          <x14:formula1>
            <xm:f>'Strat.Ziele_Projektträger_Förd.'!$C$34:$C$43</xm:f>
          </x14:formula1>
          <xm:sqref>I9:J9</xm:sqref>
        </x14:dataValidation>
        <x14:dataValidation type="list" allowBlank="1" showInputMessage="1" showErrorMessage="1" xr:uid="{00000000-0002-0000-2D00-000008000000}">
          <x14:formula1>
            <xm:f>Listen!$S$3:$S$50</xm:f>
          </x14:formula1>
          <xm:sqref>F9</xm:sqref>
        </x14:dataValidation>
      </x14:dataValidation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Tabelle45"/>
  <dimension ref="A1:J75"/>
  <sheetViews>
    <sheetView topLeftCell="A2" zoomScaleNormal="100" workbookViewId="0">
      <selection activeCell="F12" sqref="F12:H74"/>
    </sheetView>
  </sheetViews>
  <sheetFormatPr baseColWidth="10" defaultColWidth="16.7109375" defaultRowHeight="15" outlineLevelRow="1" x14ac:dyDescent="0.25"/>
  <cols>
    <col min="1" max="1" width="2.7109375" style="1" customWidth="1"/>
    <col min="2" max="2" width="3.7109375" style="1" customWidth="1"/>
    <col min="3" max="3" width="36.7109375" style="1" customWidth="1"/>
    <col min="4" max="7" width="17.7109375" style="1" customWidth="1"/>
    <col min="8" max="8" width="16.7109375" style="1"/>
    <col min="9" max="10" width="16.7109375" style="1" customWidth="1"/>
    <col min="11" max="11" width="3.7109375" style="1" customWidth="1"/>
    <col min="12" max="16384" width="16.7109375" style="1"/>
  </cols>
  <sheetData>
    <row r="1" spans="1:10" hidden="1" x14ac:dyDescent="0.25">
      <c r="A1" s="19" t="str">
        <f ca="1">MID(CELL("filename",A1),FIND("]",CELL("filename",A1))+1,256)</f>
        <v>Projekt39</v>
      </c>
      <c r="B1" s="19"/>
      <c r="C1" s="20"/>
      <c r="D1" s="1" t="str">
        <f ca="1">MID(CELL("Dateiname",A2),FIND("]",CELL("Dateiname",A2))+1,31)</f>
        <v>Projekt39</v>
      </c>
      <c r="G1" s="21"/>
    </row>
    <row r="3" spans="1:10" outlineLevel="1" x14ac:dyDescent="0.25">
      <c r="C3" s="1" t="s">
        <v>324</v>
      </c>
      <c r="D3" s="1" t="str">
        <f>+LEFT(D9,2)</f>
        <v>RM</v>
      </c>
      <c r="E3" s="327">
        <f>+F9</f>
        <v>44255</v>
      </c>
      <c r="F3" s="327">
        <f>+F9</f>
        <v>44255</v>
      </c>
      <c r="G3" s="327">
        <f>+F9</f>
        <v>44255</v>
      </c>
      <c r="H3" s="1" t="str">
        <f>+G12</f>
        <v xml:space="preserve"> </v>
      </c>
      <c r="I3" s="1" t="str">
        <f>+H12</f>
        <v xml:space="preserve"> </v>
      </c>
    </row>
    <row r="4" spans="1:10" ht="15.75" x14ac:dyDescent="0.25">
      <c r="C4" s="22" t="str">
        <f>+CONCATENATE(C9," (EU-kofinanziert)")</f>
        <v>Projekt 39 (EU-kofinanziert)</v>
      </c>
      <c r="D4" s="22"/>
      <c r="E4" s="22"/>
    </row>
    <row r="5" spans="1:10" ht="15.75" x14ac:dyDescent="0.25">
      <c r="C5" s="22"/>
    </row>
    <row r="6" spans="1:10" s="23" customFormat="1" x14ac:dyDescent="0.25">
      <c r="C6" s="179" t="s">
        <v>18</v>
      </c>
      <c r="D6" s="7" t="s">
        <v>18</v>
      </c>
      <c r="E6" s="377" t="s">
        <v>20</v>
      </c>
      <c r="F6" s="378"/>
      <c r="G6" s="7" t="s">
        <v>18</v>
      </c>
      <c r="H6" s="7"/>
      <c r="I6" s="7" t="s">
        <v>251</v>
      </c>
      <c r="J6" s="374" t="s">
        <v>380</v>
      </c>
    </row>
    <row r="7" spans="1:10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</row>
    <row r="8" spans="1:10" ht="5.0999999999999996" customHeight="1" x14ac:dyDescent="0.25"/>
    <row r="9" spans="1:10" s="24" customFormat="1" ht="51" customHeight="1" x14ac:dyDescent="0.25">
      <c r="C9" s="124" t="s">
        <v>171</v>
      </c>
      <c r="D9" s="124" t="s">
        <v>4</v>
      </c>
      <c r="E9" s="125">
        <v>44197</v>
      </c>
      <c r="F9" s="125">
        <v>44255</v>
      </c>
      <c r="G9" s="268" t="s">
        <v>24</v>
      </c>
      <c r="H9" s="268" t="s">
        <v>10</v>
      </c>
      <c r="I9" s="268" t="s">
        <v>10</v>
      </c>
      <c r="J9" s="375"/>
    </row>
    <row r="10" spans="1:10" s="144" customFormat="1" ht="26.1" customHeight="1" x14ac:dyDescent="0.2">
      <c r="C10" s="177"/>
      <c r="D10" s="241"/>
      <c r="G10" s="145"/>
      <c r="I10" s="220"/>
      <c r="J10" s="220"/>
    </row>
    <row r="11" spans="1:10" s="25" customFormat="1" x14ac:dyDescent="0.25">
      <c r="D11" s="236"/>
    </row>
    <row r="12" spans="1:10" x14ac:dyDescent="0.25">
      <c r="C12" s="2"/>
      <c r="D12" s="192" t="s">
        <v>154</v>
      </c>
      <c r="E12" s="339">
        <f>+Finanztabelle!F2</f>
        <v>2024</v>
      </c>
      <c r="F12" s="341" t="str">
        <f>+IF(E3&gt;45657,E12+1," ")</f>
        <v xml:space="preserve"> </v>
      </c>
      <c r="G12" s="341" t="str">
        <f>+IF(AND(E3&gt;45657,F3&gt;46022),F12+1," ")</f>
        <v xml:space="preserve"> </v>
      </c>
      <c r="H12" s="341" t="str">
        <f>+IF(AND(E3&gt;45657,F3&gt;46022,G3&gt;46387),G12+1," ")</f>
        <v xml:space="preserve"> </v>
      </c>
      <c r="I12" s="243"/>
      <c r="J12" s="243"/>
    </row>
    <row r="13" spans="1:10" s="23" customFormat="1" x14ac:dyDescent="0.25">
      <c r="C13" s="17" t="s">
        <v>37</v>
      </c>
      <c r="D13" s="192" t="s">
        <v>364</v>
      </c>
      <c r="E13" s="269" t="s">
        <v>252</v>
      </c>
      <c r="F13" s="342" t="str">
        <f>+IF(F12=" ","","1. - 4. Quartal")</f>
        <v/>
      </c>
      <c r="G13" s="342" t="str">
        <f>+IF(G12=" ","","1. - 4. Quartal")</f>
        <v/>
      </c>
      <c r="H13" s="342" t="str">
        <f>+IF(H12=" ","","1. - 4. Quartal")</f>
        <v/>
      </c>
      <c r="I13" s="190"/>
      <c r="J13" s="190"/>
    </row>
    <row r="14" spans="1:10" ht="5.0999999999999996" customHeight="1" x14ac:dyDescent="0.25"/>
    <row r="15" spans="1:10" s="26" customFormat="1" x14ac:dyDescent="0.25">
      <c r="A15" s="1"/>
      <c r="B15" s="426" t="s">
        <v>3</v>
      </c>
      <c r="C15" s="194" t="s">
        <v>253</v>
      </c>
      <c r="D15" s="26">
        <f t="shared" ref="D15:D24" si="0">+SUM(E15:H15)</f>
        <v>0</v>
      </c>
      <c r="E15" s="340"/>
      <c r="F15" s="350"/>
      <c r="G15" s="350"/>
      <c r="H15" s="350"/>
    </row>
    <row r="16" spans="1:10" s="26" customFormat="1" x14ac:dyDescent="0.25">
      <c r="A16" s="1"/>
      <c r="B16" s="426"/>
      <c r="C16" s="194" t="s">
        <v>253</v>
      </c>
      <c r="D16" s="26">
        <f t="shared" si="0"/>
        <v>0</v>
      </c>
      <c r="E16" s="340"/>
      <c r="F16" s="350"/>
      <c r="G16" s="350"/>
      <c r="H16" s="350"/>
    </row>
    <row r="17" spans="1:8" s="26" customFormat="1" x14ac:dyDescent="0.25">
      <c r="A17" s="1"/>
      <c r="B17" s="426"/>
      <c r="C17" s="196"/>
      <c r="D17" s="26">
        <f t="shared" si="0"/>
        <v>0</v>
      </c>
      <c r="E17" s="340"/>
      <c r="F17" s="350"/>
      <c r="G17" s="350"/>
      <c r="H17" s="350"/>
    </row>
    <row r="18" spans="1:8" s="26" customFormat="1" x14ac:dyDescent="0.25">
      <c r="A18" s="1"/>
      <c r="B18" s="426"/>
      <c r="C18" s="196"/>
      <c r="D18" s="26">
        <f t="shared" si="0"/>
        <v>0</v>
      </c>
      <c r="E18" s="340"/>
      <c r="F18" s="350"/>
      <c r="G18" s="350"/>
      <c r="H18" s="350"/>
    </row>
    <row r="19" spans="1:8" s="26" customFormat="1" x14ac:dyDescent="0.25">
      <c r="A19" s="1"/>
      <c r="B19" s="426"/>
      <c r="C19" s="196"/>
      <c r="D19" s="26">
        <f t="shared" si="0"/>
        <v>0</v>
      </c>
      <c r="E19" s="340"/>
      <c r="F19" s="350"/>
      <c r="G19" s="350"/>
      <c r="H19" s="350"/>
    </row>
    <row r="20" spans="1:8" s="26" customFormat="1" x14ac:dyDescent="0.25">
      <c r="A20" s="1"/>
      <c r="B20" s="426"/>
      <c r="C20" s="196"/>
      <c r="D20" s="26">
        <f t="shared" si="0"/>
        <v>0</v>
      </c>
      <c r="E20" s="340"/>
      <c r="F20" s="350"/>
      <c r="G20" s="350"/>
      <c r="H20" s="350"/>
    </row>
    <row r="21" spans="1:8" s="26" customFormat="1" x14ac:dyDescent="0.25">
      <c r="A21" s="1"/>
      <c r="B21" s="426"/>
      <c r="C21" s="196"/>
      <c r="D21" s="26">
        <f t="shared" si="0"/>
        <v>0</v>
      </c>
      <c r="E21" s="340"/>
      <c r="F21" s="350"/>
      <c r="G21" s="350"/>
      <c r="H21" s="350"/>
    </row>
    <row r="22" spans="1:8" s="26" customFormat="1" x14ac:dyDescent="0.25">
      <c r="A22" s="1"/>
      <c r="B22" s="426"/>
      <c r="C22" s="196"/>
      <c r="D22" s="26">
        <f t="shared" si="0"/>
        <v>0</v>
      </c>
      <c r="E22" s="340"/>
      <c r="F22" s="350"/>
      <c r="G22" s="350"/>
      <c r="H22" s="350"/>
    </row>
    <row r="23" spans="1:8" s="26" customFormat="1" x14ac:dyDescent="0.25">
      <c r="A23" s="1"/>
      <c r="B23" s="426"/>
      <c r="C23" s="196"/>
      <c r="D23" s="26">
        <f t="shared" si="0"/>
        <v>0</v>
      </c>
      <c r="E23" s="340"/>
      <c r="F23" s="350"/>
      <c r="G23" s="350"/>
      <c r="H23" s="350"/>
    </row>
    <row r="24" spans="1:8" s="26" customFormat="1" x14ac:dyDescent="0.25">
      <c r="A24" s="1"/>
      <c r="B24" s="426"/>
      <c r="C24" s="270"/>
      <c r="D24" s="26">
        <f t="shared" si="0"/>
        <v>0</v>
      </c>
      <c r="E24" s="340"/>
      <c r="F24" s="350"/>
      <c r="G24" s="350"/>
      <c r="H24" s="350"/>
    </row>
    <row r="25" spans="1:8" s="6" customFormat="1" x14ac:dyDescent="0.25">
      <c r="A25" s="1"/>
      <c r="B25" s="426"/>
      <c r="C25" s="246" t="s">
        <v>196</v>
      </c>
      <c r="D25" s="200">
        <f>SUM(D15:D24)</f>
        <v>0</v>
      </c>
      <c r="E25" s="200">
        <f>SUM(E15:E24)</f>
        <v>0</v>
      </c>
      <c r="F25" s="333">
        <f>SUM(F15:F24)</f>
        <v>0</v>
      </c>
      <c r="G25" s="333">
        <f>SUM(G15:G24)</f>
        <v>0</v>
      </c>
      <c r="H25" s="333">
        <f>SUM(H15:H24)</f>
        <v>0</v>
      </c>
    </row>
    <row r="26" spans="1:8" s="26" customFormat="1" x14ac:dyDescent="0.25">
      <c r="A26" s="1"/>
      <c r="B26" s="426"/>
      <c r="C26" s="202" t="s">
        <v>254</v>
      </c>
      <c r="D26" s="26">
        <f t="shared" ref="D26:D35" si="1">+SUM(E26:H26)</f>
        <v>0</v>
      </c>
      <c r="E26" s="340"/>
      <c r="F26" s="350"/>
      <c r="G26" s="350"/>
      <c r="H26" s="350"/>
    </row>
    <row r="27" spans="1:8" s="26" customFormat="1" x14ac:dyDescent="0.25">
      <c r="A27" s="1"/>
      <c r="B27" s="426"/>
      <c r="C27" s="205"/>
      <c r="D27" s="26">
        <f t="shared" si="1"/>
        <v>0</v>
      </c>
      <c r="E27" s="340"/>
      <c r="F27" s="350"/>
      <c r="G27" s="350"/>
      <c r="H27" s="350"/>
    </row>
    <row r="28" spans="1:8" s="26" customFormat="1" x14ac:dyDescent="0.25">
      <c r="A28" s="1"/>
      <c r="B28" s="426"/>
      <c r="C28" s="205"/>
      <c r="D28" s="26">
        <f t="shared" si="1"/>
        <v>0</v>
      </c>
      <c r="E28" s="340"/>
      <c r="F28" s="350"/>
      <c r="G28" s="350"/>
      <c r="H28" s="350"/>
    </row>
    <row r="29" spans="1:8" s="26" customFormat="1" x14ac:dyDescent="0.25">
      <c r="A29" s="1"/>
      <c r="B29" s="426"/>
      <c r="C29" s="205"/>
      <c r="D29" s="26">
        <f t="shared" si="1"/>
        <v>0</v>
      </c>
      <c r="E29" s="340"/>
      <c r="F29" s="350"/>
      <c r="G29" s="350"/>
      <c r="H29" s="350"/>
    </row>
    <row r="30" spans="1:8" s="26" customFormat="1" x14ac:dyDescent="0.25">
      <c r="A30" s="1"/>
      <c r="B30" s="426"/>
      <c r="C30" s="205"/>
      <c r="D30" s="26">
        <f t="shared" si="1"/>
        <v>0</v>
      </c>
      <c r="E30" s="340"/>
      <c r="F30" s="350"/>
      <c r="G30" s="350"/>
      <c r="H30" s="350"/>
    </row>
    <row r="31" spans="1:8" s="26" customFormat="1" x14ac:dyDescent="0.25">
      <c r="A31" s="1"/>
      <c r="B31" s="426"/>
      <c r="C31" s="205"/>
      <c r="D31" s="26">
        <f t="shared" si="1"/>
        <v>0</v>
      </c>
      <c r="E31" s="340"/>
      <c r="F31" s="350"/>
      <c r="G31" s="350"/>
      <c r="H31" s="350"/>
    </row>
    <row r="32" spans="1:8" s="26" customFormat="1" x14ac:dyDescent="0.25">
      <c r="A32" s="1"/>
      <c r="B32" s="426"/>
      <c r="C32" s="205"/>
      <c r="D32" s="26">
        <f t="shared" si="1"/>
        <v>0</v>
      </c>
      <c r="E32" s="340"/>
      <c r="F32" s="350"/>
      <c r="G32" s="350"/>
      <c r="H32" s="350"/>
    </row>
    <row r="33" spans="1:8" s="26" customFormat="1" x14ac:dyDescent="0.25">
      <c r="A33" s="1"/>
      <c r="B33" s="426"/>
      <c r="C33" s="205"/>
      <c r="D33" s="26">
        <f t="shared" si="1"/>
        <v>0</v>
      </c>
      <c r="E33" s="340"/>
      <c r="F33" s="350"/>
      <c r="G33" s="350"/>
      <c r="H33" s="350"/>
    </row>
    <row r="34" spans="1:8" s="26" customFormat="1" x14ac:dyDescent="0.25">
      <c r="A34" s="1"/>
      <c r="B34" s="426"/>
      <c r="C34" s="205"/>
      <c r="D34" s="26">
        <f t="shared" si="1"/>
        <v>0</v>
      </c>
      <c r="E34" s="340"/>
      <c r="F34" s="350"/>
      <c r="G34" s="350"/>
      <c r="H34" s="350"/>
    </row>
    <row r="35" spans="1:8" s="26" customFormat="1" x14ac:dyDescent="0.25">
      <c r="A35" s="1"/>
      <c r="B35" s="426"/>
      <c r="C35" s="205"/>
      <c r="D35" s="26">
        <f t="shared" si="1"/>
        <v>0</v>
      </c>
      <c r="E35" s="340"/>
      <c r="F35" s="350"/>
      <c r="G35" s="350"/>
      <c r="H35" s="350"/>
    </row>
    <row r="36" spans="1:8" s="26" customFormat="1" x14ac:dyDescent="0.25">
      <c r="A36" s="1"/>
      <c r="B36" s="426"/>
      <c r="C36" s="247" t="s">
        <v>200</v>
      </c>
      <c r="D36" s="242">
        <f>SUM(D26:D35)</f>
        <v>0</v>
      </c>
      <c r="E36" s="242">
        <f>SUM(E26:E35)</f>
        <v>0</v>
      </c>
      <c r="F36" s="334">
        <f>SUM(F26:F35)</f>
        <v>0</v>
      </c>
      <c r="G36" s="334">
        <f>SUM(G26:G35)</f>
        <v>0</v>
      </c>
      <c r="H36" s="334">
        <f>SUM(H26:H35)</f>
        <v>0</v>
      </c>
    </row>
    <row r="37" spans="1:8" s="26" customFormat="1" x14ac:dyDescent="0.25">
      <c r="A37" s="1"/>
      <c r="B37" s="426"/>
      <c r="C37" s="247" t="s">
        <v>201</v>
      </c>
      <c r="D37" s="26">
        <f>+SUM(E37:H37)</f>
        <v>0</v>
      </c>
      <c r="E37" s="340"/>
      <c r="F37" s="350"/>
      <c r="G37" s="350"/>
      <c r="H37" s="350"/>
    </row>
    <row r="38" spans="1:8" s="6" customFormat="1" x14ac:dyDescent="0.25">
      <c r="A38" s="1"/>
      <c r="B38" s="426"/>
      <c r="C38" s="246" t="s">
        <v>46</v>
      </c>
      <c r="D38" s="200">
        <f>+D36+D37</f>
        <v>0</v>
      </c>
      <c r="E38" s="200">
        <f>+E36+E37</f>
        <v>0</v>
      </c>
      <c r="F38" s="333">
        <f>+F36+F37</f>
        <v>0</v>
      </c>
      <c r="G38" s="333">
        <f>+G36+G37</f>
        <v>0</v>
      </c>
      <c r="H38" s="333">
        <f>+H36+H37</f>
        <v>0</v>
      </c>
    </row>
    <row r="39" spans="1:8" s="26" customFormat="1" x14ac:dyDescent="0.25">
      <c r="A39" s="1"/>
      <c r="B39" s="426"/>
      <c r="C39" s="194" t="s">
        <v>255</v>
      </c>
      <c r="D39" s="26">
        <f t="shared" ref="D39:D48" si="2">+SUM(E39:H39)</f>
        <v>0</v>
      </c>
      <c r="E39" s="340"/>
      <c r="F39" s="350"/>
      <c r="G39" s="350"/>
      <c r="H39" s="350"/>
    </row>
    <row r="40" spans="1:8" s="26" customFormat="1" x14ac:dyDescent="0.25">
      <c r="A40" s="1"/>
      <c r="B40" s="426"/>
      <c r="C40" s="194"/>
      <c r="D40" s="26">
        <f t="shared" si="2"/>
        <v>0</v>
      </c>
      <c r="E40" s="340"/>
      <c r="F40" s="350"/>
      <c r="G40" s="350"/>
      <c r="H40" s="350"/>
    </row>
    <row r="41" spans="1:8" s="26" customFormat="1" x14ac:dyDescent="0.25">
      <c r="A41" s="1"/>
      <c r="B41" s="426"/>
      <c r="C41" s="194"/>
      <c r="D41" s="26">
        <f t="shared" si="2"/>
        <v>0</v>
      </c>
      <c r="E41" s="340"/>
      <c r="F41" s="350"/>
      <c r="G41" s="350"/>
      <c r="H41" s="350"/>
    </row>
    <row r="42" spans="1:8" s="26" customFormat="1" x14ac:dyDescent="0.25">
      <c r="A42" s="1"/>
      <c r="B42" s="426"/>
      <c r="C42" s="194"/>
      <c r="D42" s="26">
        <f t="shared" si="2"/>
        <v>0</v>
      </c>
      <c r="E42" s="340"/>
      <c r="F42" s="350"/>
      <c r="G42" s="350"/>
      <c r="H42" s="350"/>
    </row>
    <row r="43" spans="1:8" s="26" customFormat="1" x14ac:dyDescent="0.25">
      <c r="A43" s="1"/>
      <c r="B43" s="426"/>
      <c r="C43" s="194"/>
      <c r="D43" s="26">
        <f t="shared" si="2"/>
        <v>0</v>
      </c>
      <c r="E43" s="340"/>
      <c r="F43" s="350"/>
      <c r="G43" s="350"/>
      <c r="H43" s="350"/>
    </row>
    <row r="44" spans="1:8" s="26" customFormat="1" x14ac:dyDescent="0.25">
      <c r="A44" s="1"/>
      <c r="B44" s="426"/>
      <c r="C44" s="194"/>
      <c r="D44" s="26">
        <f t="shared" si="2"/>
        <v>0</v>
      </c>
      <c r="E44" s="340"/>
      <c r="F44" s="350"/>
      <c r="G44" s="350"/>
      <c r="H44" s="350"/>
    </row>
    <row r="45" spans="1:8" s="26" customFormat="1" x14ac:dyDescent="0.25">
      <c r="A45" s="1"/>
      <c r="B45" s="426"/>
      <c r="C45" s="194"/>
      <c r="D45" s="26">
        <f t="shared" si="2"/>
        <v>0</v>
      </c>
      <c r="E45" s="340"/>
      <c r="F45" s="350"/>
      <c r="G45" s="350"/>
      <c r="H45" s="350"/>
    </row>
    <row r="46" spans="1:8" s="26" customFormat="1" x14ac:dyDescent="0.25">
      <c r="A46" s="1"/>
      <c r="B46" s="426"/>
      <c r="C46" s="194"/>
      <c r="D46" s="26">
        <f t="shared" si="2"/>
        <v>0</v>
      </c>
      <c r="E46" s="340"/>
      <c r="F46" s="350"/>
      <c r="G46" s="350"/>
      <c r="H46" s="350"/>
    </row>
    <row r="47" spans="1:8" s="26" customFormat="1" x14ac:dyDescent="0.25">
      <c r="A47" s="1"/>
      <c r="B47" s="426"/>
      <c r="C47" s="196"/>
      <c r="D47" s="26">
        <f t="shared" si="2"/>
        <v>0</v>
      </c>
      <c r="E47" s="340"/>
      <c r="F47" s="350"/>
      <c r="G47" s="350"/>
      <c r="H47" s="350"/>
    </row>
    <row r="48" spans="1:8" s="26" customFormat="1" x14ac:dyDescent="0.25">
      <c r="A48" s="1"/>
      <c r="B48" s="426"/>
      <c r="C48" s="196"/>
      <c r="D48" s="26">
        <f t="shared" si="2"/>
        <v>0</v>
      </c>
      <c r="E48" s="340"/>
      <c r="F48" s="350"/>
      <c r="G48" s="350"/>
      <c r="H48" s="350"/>
    </row>
    <row r="49" spans="1:10" s="6" customFormat="1" x14ac:dyDescent="0.25">
      <c r="A49" s="1"/>
      <c r="B49" s="426"/>
      <c r="C49" s="246" t="s">
        <v>204</v>
      </c>
      <c r="D49" s="200">
        <f>SUM(D39:D48)</f>
        <v>0</v>
      </c>
      <c r="E49" s="200">
        <f>SUM(E39:E48)</f>
        <v>0</v>
      </c>
      <c r="F49" s="333">
        <f>SUM(F39:F48)</f>
        <v>0</v>
      </c>
      <c r="G49" s="333">
        <f>SUM(G39:G48)</f>
        <v>0</v>
      </c>
      <c r="H49" s="333">
        <f>SUM(H39:H48)</f>
        <v>0</v>
      </c>
    </row>
    <row r="50" spans="1:10" s="6" customFormat="1" x14ac:dyDescent="0.25">
      <c r="A50" s="1"/>
      <c r="B50" s="426"/>
      <c r="C50" s="246" t="s">
        <v>3</v>
      </c>
      <c r="D50" s="200">
        <f t="shared" ref="D50:E50" si="3">+D25+D38+D49</f>
        <v>0</v>
      </c>
      <c r="E50" s="200">
        <f t="shared" si="3"/>
        <v>0</v>
      </c>
      <c r="F50" s="333">
        <f>+F25+F38+F49</f>
        <v>0</v>
      </c>
      <c r="G50" s="333">
        <f t="shared" ref="G50:H50" si="4">+G25+G38+G49</f>
        <v>0</v>
      </c>
      <c r="H50" s="333">
        <f t="shared" si="4"/>
        <v>0</v>
      </c>
    </row>
    <row r="51" spans="1:10" s="28" customFormat="1" ht="5.0999999999999996" customHeight="1" x14ac:dyDescent="0.25">
      <c r="A51" s="1"/>
      <c r="B51" s="1"/>
      <c r="C51" s="30"/>
    </row>
    <row r="52" spans="1:10" s="28" customFormat="1" ht="15" customHeight="1" x14ac:dyDescent="0.25">
      <c r="A52" s="1"/>
      <c r="B52" s="427" t="s">
        <v>205</v>
      </c>
      <c r="C52" s="249" t="s">
        <v>146</v>
      </c>
      <c r="D52" s="26">
        <f t="shared" ref="D52:D53" si="5">+SUM(E52:H52)</f>
        <v>0</v>
      </c>
      <c r="E52" s="340"/>
      <c r="F52" s="350"/>
      <c r="G52" s="350"/>
      <c r="H52" s="350"/>
      <c r="I52" s="26"/>
      <c r="J52" s="26"/>
    </row>
    <row r="53" spans="1:10" s="28" customFormat="1" ht="15" customHeight="1" x14ac:dyDescent="0.25">
      <c r="A53" s="1"/>
      <c r="B53" s="427"/>
      <c r="C53" s="249" t="s">
        <v>147</v>
      </c>
      <c r="D53" s="26">
        <f t="shared" si="5"/>
        <v>0</v>
      </c>
      <c r="E53" s="340"/>
      <c r="F53" s="350"/>
      <c r="G53" s="350"/>
      <c r="H53" s="350"/>
      <c r="I53" s="26"/>
      <c r="J53" s="26"/>
    </row>
    <row r="54" spans="1:10" s="28" customFormat="1" x14ac:dyDescent="0.25">
      <c r="A54" s="1"/>
      <c r="B54" s="427"/>
      <c r="C54" s="250" t="s">
        <v>206</v>
      </c>
      <c r="D54" s="200">
        <f>SUM(D52:D53)</f>
        <v>0</v>
      </c>
      <c r="E54" s="200">
        <f>SUM(E52:E53)</f>
        <v>0</v>
      </c>
      <c r="F54" s="333">
        <f>SUM(F52:F53)</f>
        <v>0</v>
      </c>
      <c r="G54" s="333">
        <f>SUM(G52:G53)</f>
        <v>0</v>
      </c>
      <c r="H54" s="333">
        <f>SUM(H52:H53)</f>
        <v>0</v>
      </c>
      <c r="I54" s="26"/>
      <c r="J54" s="26"/>
    </row>
    <row r="55" spans="1:10" s="28" customFormat="1" x14ac:dyDescent="0.25">
      <c r="A55" s="1"/>
      <c r="B55" s="427"/>
      <c r="C55" s="272" t="s">
        <v>321</v>
      </c>
      <c r="D55" s="26">
        <f t="shared" ref="D55:D66" si="6">+SUM(E55:H55)</f>
        <v>0</v>
      </c>
      <c r="E55" s="340"/>
      <c r="F55" s="350"/>
      <c r="G55" s="350"/>
      <c r="H55" s="350"/>
      <c r="I55" s="26"/>
      <c r="J55" s="26"/>
    </row>
    <row r="56" spans="1:10" s="28" customFormat="1" x14ac:dyDescent="0.25">
      <c r="A56" s="1"/>
      <c r="B56" s="427"/>
      <c r="C56" s="272" t="s">
        <v>256</v>
      </c>
      <c r="D56" s="26">
        <f t="shared" si="6"/>
        <v>0</v>
      </c>
      <c r="E56" s="340"/>
      <c r="F56" s="350"/>
      <c r="G56" s="350"/>
      <c r="H56" s="350"/>
      <c r="I56" s="26"/>
      <c r="J56" s="26"/>
    </row>
    <row r="57" spans="1:10" s="28" customFormat="1" x14ac:dyDescent="0.25">
      <c r="A57" s="1"/>
      <c r="B57" s="427"/>
      <c r="C57" s="272"/>
      <c r="D57" s="26">
        <f t="shared" si="6"/>
        <v>0</v>
      </c>
      <c r="E57" s="340"/>
      <c r="F57" s="350"/>
      <c r="G57" s="350"/>
      <c r="H57" s="350"/>
      <c r="I57" s="26"/>
      <c r="J57" s="26"/>
    </row>
    <row r="58" spans="1:10" s="28" customFormat="1" x14ac:dyDescent="0.25">
      <c r="A58" s="1"/>
      <c r="B58" s="427"/>
      <c r="C58" s="272"/>
      <c r="D58" s="26">
        <f t="shared" si="6"/>
        <v>0</v>
      </c>
      <c r="E58" s="340"/>
      <c r="F58" s="350"/>
      <c r="G58" s="350"/>
      <c r="H58" s="350"/>
      <c r="I58" s="26"/>
      <c r="J58" s="26"/>
    </row>
    <row r="59" spans="1:10" s="28" customFormat="1" x14ac:dyDescent="0.25">
      <c r="A59" s="1"/>
      <c r="B59" s="427"/>
      <c r="C59" s="272"/>
      <c r="D59" s="26">
        <f t="shared" si="6"/>
        <v>0</v>
      </c>
      <c r="E59" s="340"/>
      <c r="F59" s="350"/>
      <c r="G59" s="350"/>
      <c r="H59" s="350"/>
      <c r="I59" s="26"/>
      <c r="J59" s="26"/>
    </row>
    <row r="60" spans="1:10" s="28" customFormat="1" x14ac:dyDescent="0.25">
      <c r="A60" s="1"/>
      <c r="B60" s="427"/>
      <c r="C60" s="272"/>
      <c r="D60" s="26">
        <f t="shared" si="6"/>
        <v>0</v>
      </c>
      <c r="E60" s="340"/>
      <c r="F60" s="350"/>
      <c r="G60" s="350"/>
      <c r="H60" s="350"/>
      <c r="I60" s="26"/>
      <c r="J60" s="26"/>
    </row>
    <row r="61" spans="1:10" s="28" customFormat="1" x14ac:dyDescent="0.25">
      <c r="A61" s="1"/>
      <c r="B61" s="427"/>
      <c r="C61" s="272"/>
      <c r="D61" s="26">
        <f t="shared" si="6"/>
        <v>0</v>
      </c>
      <c r="E61" s="340"/>
      <c r="F61" s="350"/>
      <c r="G61" s="350"/>
      <c r="H61" s="350"/>
      <c r="I61" s="26"/>
      <c r="J61" s="26"/>
    </row>
    <row r="62" spans="1:10" s="28" customFormat="1" x14ac:dyDescent="0.25">
      <c r="A62" s="1"/>
      <c r="B62" s="427"/>
      <c r="C62" s="272"/>
      <c r="D62" s="26">
        <f t="shared" si="6"/>
        <v>0</v>
      </c>
      <c r="E62" s="340"/>
      <c r="F62" s="350"/>
      <c r="G62" s="350"/>
      <c r="H62" s="350"/>
      <c r="I62" s="26"/>
      <c r="J62" s="26"/>
    </row>
    <row r="63" spans="1:10" s="28" customFormat="1" x14ac:dyDescent="0.25">
      <c r="A63" s="1"/>
      <c r="B63" s="427"/>
      <c r="C63" s="272"/>
      <c r="D63" s="26">
        <f t="shared" si="6"/>
        <v>0</v>
      </c>
      <c r="E63" s="340"/>
      <c r="F63" s="350"/>
      <c r="G63" s="350"/>
      <c r="H63" s="350"/>
      <c r="I63" s="26"/>
      <c r="J63" s="26"/>
    </row>
    <row r="64" spans="1:10" s="28" customFormat="1" x14ac:dyDescent="0.25">
      <c r="A64" s="1"/>
      <c r="B64" s="427"/>
      <c r="C64" s="272"/>
      <c r="D64" s="26">
        <f t="shared" si="6"/>
        <v>0</v>
      </c>
      <c r="E64" s="340"/>
      <c r="F64" s="350"/>
      <c r="G64" s="350"/>
      <c r="H64" s="350"/>
      <c r="I64" s="26"/>
      <c r="J64" s="26"/>
    </row>
    <row r="65" spans="1:10" s="28" customFormat="1" x14ac:dyDescent="0.25">
      <c r="A65" s="1"/>
      <c r="B65" s="427"/>
      <c r="C65" s="272"/>
      <c r="D65" s="26">
        <f t="shared" si="6"/>
        <v>0</v>
      </c>
      <c r="E65" s="340"/>
      <c r="F65" s="350"/>
      <c r="G65" s="350"/>
      <c r="H65" s="350"/>
      <c r="I65" s="26"/>
      <c r="J65" s="26"/>
    </row>
    <row r="66" spans="1:10" s="28" customFormat="1" x14ac:dyDescent="0.25">
      <c r="A66" s="1"/>
      <c r="B66" s="427"/>
      <c r="C66" s="272"/>
      <c r="D66" s="26">
        <f t="shared" si="6"/>
        <v>0</v>
      </c>
      <c r="E66" s="340"/>
      <c r="F66" s="350"/>
      <c r="G66" s="350"/>
      <c r="H66" s="350"/>
      <c r="I66" s="26"/>
      <c r="J66" s="26"/>
    </row>
    <row r="67" spans="1:10" s="28" customFormat="1" ht="15" customHeight="1" x14ac:dyDescent="0.25">
      <c r="A67" s="1"/>
      <c r="B67" s="427"/>
      <c r="C67" s="250" t="s">
        <v>150</v>
      </c>
      <c r="D67" s="200">
        <f>+IFERROR(SUM(D55:D66),"")</f>
        <v>0</v>
      </c>
      <c r="E67" s="200">
        <f>+IFERROR(SUM(E55:E66),"")</f>
        <v>0</v>
      </c>
      <c r="F67" s="333">
        <f>+IFERROR(SUM(F55:F66),"")</f>
        <v>0</v>
      </c>
      <c r="G67" s="333">
        <f>+IFERROR(SUM(G55:G66),"")</f>
        <v>0</v>
      </c>
      <c r="H67" s="333">
        <f>+IFERROR(SUM(H55:H66),"")</f>
        <v>0</v>
      </c>
    </row>
    <row r="68" spans="1:10" s="28" customFormat="1" ht="15" customHeight="1" x14ac:dyDescent="0.25">
      <c r="A68" s="1"/>
      <c r="B68" s="427"/>
      <c r="C68" s="271" t="s">
        <v>175</v>
      </c>
      <c r="D68" s="26">
        <f t="shared" ref="D68:D69" si="7">+SUM(E68:H68)</f>
        <v>0</v>
      </c>
      <c r="E68" s="340"/>
      <c r="F68" s="350"/>
      <c r="G68" s="350"/>
      <c r="H68" s="350"/>
    </row>
    <row r="69" spans="1:10" s="28" customFormat="1" ht="15" customHeight="1" x14ac:dyDescent="0.25">
      <c r="A69" s="1"/>
      <c r="B69" s="427"/>
      <c r="C69" s="271" t="s">
        <v>25</v>
      </c>
      <c r="D69" s="26">
        <f t="shared" si="7"/>
        <v>0</v>
      </c>
      <c r="E69" s="340"/>
      <c r="F69" s="350"/>
      <c r="G69" s="350"/>
      <c r="H69" s="350"/>
      <c r="I69" s="26"/>
      <c r="J69" s="26"/>
    </row>
    <row r="70" spans="1:10" s="28" customFormat="1" ht="15" customHeight="1" x14ac:dyDescent="0.25">
      <c r="A70" s="1"/>
      <c r="B70" s="427"/>
      <c r="C70" s="250" t="s">
        <v>208</v>
      </c>
      <c r="D70" s="200">
        <f>+D54+D67+D68+D69</f>
        <v>0</v>
      </c>
      <c r="E70" s="200">
        <f>+E54+E67+E68+E69</f>
        <v>0</v>
      </c>
      <c r="F70" s="333">
        <f>+F54+F67+F68+F69</f>
        <v>0</v>
      </c>
      <c r="G70" s="333">
        <f t="shared" ref="G70:H70" si="8">+G54+G67+G68+G69</f>
        <v>0</v>
      </c>
      <c r="H70" s="333">
        <f t="shared" si="8"/>
        <v>0</v>
      </c>
      <c r="I70" s="244"/>
      <c r="J70" s="244"/>
    </row>
    <row r="71" spans="1:10" s="28" customFormat="1" ht="5.0999999999999996" customHeight="1" x14ac:dyDescent="0.25">
      <c r="A71" s="1"/>
      <c r="B71" s="1"/>
      <c r="C71" s="30"/>
    </row>
    <row r="72" spans="1:10" s="28" customFormat="1" x14ac:dyDescent="0.25">
      <c r="A72" s="1"/>
      <c r="B72" s="29" t="s">
        <v>28</v>
      </c>
      <c r="C72" s="255" t="s">
        <v>27</v>
      </c>
      <c r="D72" s="26">
        <f t="shared" ref="D72" si="9">+SUM(E72:H72)</f>
        <v>0</v>
      </c>
      <c r="E72" s="340"/>
      <c r="F72" s="350"/>
      <c r="G72" s="350"/>
      <c r="H72" s="350"/>
      <c r="I72" s="26"/>
      <c r="J72" s="26"/>
    </row>
    <row r="73" spans="1:10" s="28" customFormat="1" ht="5.0999999999999996" customHeight="1" x14ac:dyDescent="0.25">
      <c r="A73" s="1"/>
      <c r="B73" s="30"/>
      <c r="C73" s="30"/>
    </row>
    <row r="74" spans="1:10" s="28" customFormat="1" x14ac:dyDescent="0.25">
      <c r="A74" s="1"/>
      <c r="B74" s="31" t="s">
        <v>29</v>
      </c>
      <c r="C74" s="256" t="s">
        <v>30</v>
      </c>
      <c r="D74" s="200">
        <f>ROUND(-D50+D70+D72,4)</f>
        <v>0</v>
      </c>
      <c r="E74" s="200">
        <f>ROUND(-E50+E70+E72,4)</f>
        <v>0</v>
      </c>
      <c r="F74" s="333">
        <f>ROUND(-F50+F70+F72,4)</f>
        <v>0</v>
      </c>
      <c r="G74" s="333">
        <f>ROUND(-G50+G70+G72,4)</f>
        <v>0</v>
      </c>
      <c r="H74" s="333">
        <f>ROUND(-H50+H70+H72,4)</f>
        <v>0</v>
      </c>
      <c r="I74" s="244"/>
      <c r="J74" s="244"/>
    </row>
    <row r="75" spans="1:10" x14ac:dyDescent="0.25">
      <c r="G75" s="27"/>
      <c r="H75" s="27"/>
      <c r="I75" s="27"/>
      <c r="J75" s="27"/>
    </row>
  </sheetData>
  <sheetProtection algorithmName="SHA-512" hashValue="ShSRKyikjelxDZ/a64IdNG/zRFzTERuy3hiQd0hAcRAGX9EMMH3+tt9QGKGGGxXNHm0wmvNjdDfFff8m11TYeQ==" saltValue="Y85K60f+U1Za4qkESyFtrg==" spinCount="100000" sheet="1" formatRows="0"/>
  <mergeCells count="3">
    <mergeCell ref="E6:F6"/>
    <mergeCell ref="B15:B50"/>
    <mergeCell ref="B52:B70"/>
  </mergeCells>
  <conditionalFormatting sqref="F15:F24">
    <cfRule type="expression" dxfId="407" priority="34">
      <formula>$E$3&gt;45657</formula>
    </cfRule>
  </conditionalFormatting>
  <conditionalFormatting sqref="F26:F35">
    <cfRule type="expression" dxfId="406" priority="33">
      <formula>$E$3&gt;45657</formula>
    </cfRule>
  </conditionalFormatting>
  <conditionalFormatting sqref="F37">
    <cfRule type="expression" dxfId="405" priority="32">
      <formula>$E$3&gt;45657</formula>
    </cfRule>
  </conditionalFormatting>
  <conditionalFormatting sqref="F39:F48">
    <cfRule type="expression" dxfId="404" priority="31">
      <formula>$E$3&gt;45657</formula>
    </cfRule>
  </conditionalFormatting>
  <conditionalFormatting sqref="F52:F53">
    <cfRule type="expression" dxfId="403" priority="30">
      <formula>$E$3&gt;45657</formula>
    </cfRule>
  </conditionalFormatting>
  <conditionalFormatting sqref="F55:F66">
    <cfRule type="expression" dxfId="402" priority="29">
      <formula>$E$3&gt;45657</formula>
    </cfRule>
  </conditionalFormatting>
  <conditionalFormatting sqref="F68:F69">
    <cfRule type="expression" dxfId="401" priority="28">
      <formula>$E$3&gt;45657</formula>
    </cfRule>
  </conditionalFormatting>
  <conditionalFormatting sqref="F72">
    <cfRule type="expression" dxfId="400" priority="27">
      <formula>$E$3&gt;45657</formula>
    </cfRule>
  </conditionalFormatting>
  <conditionalFormatting sqref="F12:H12">
    <cfRule type="notContainsBlanks" dxfId="399" priority="35">
      <formula>LEN(TRIM(F12))&gt;0</formula>
    </cfRule>
  </conditionalFormatting>
  <conditionalFormatting sqref="F13:H13">
    <cfRule type="containsText" dxfId="398" priority="19" operator="containsText" text="1. - 4. Quartal">
      <formula>NOT(ISERROR(SEARCH("1. - 4. Quartal",F13)))</formula>
    </cfRule>
  </conditionalFormatting>
  <conditionalFormatting sqref="F25:H25">
    <cfRule type="cellIs" dxfId="397" priority="21" operator="greaterThan">
      <formula>0</formula>
    </cfRule>
  </conditionalFormatting>
  <conditionalFormatting sqref="F36:H36">
    <cfRule type="cellIs" dxfId="396" priority="20" operator="greaterThan">
      <formula>0</formula>
    </cfRule>
  </conditionalFormatting>
  <conditionalFormatting sqref="F38:H38">
    <cfRule type="cellIs" dxfId="395" priority="22" operator="greaterThan">
      <formula>0</formula>
    </cfRule>
  </conditionalFormatting>
  <conditionalFormatting sqref="F49:H50">
    <cfRule type="cellIs" dxfId="394" priority="24" operator="greaterThan">
      <formula>0</formula>
    </cfRule>
  </conditionalFormatting>
  <conditionalFormatting sqref="F54:H54">
    <cfRule type="cellIs" dxfId="393" priority="23" operator="greaterThan">
      <formula>0</formula>
    </cfRule>
  </conditionalFormatting>
  <conditionalFormatting sqref="F67:H67">
    <cfRule type="cellIs" dxfId="392" priority="25" operator="greaterThan">
      <formula>0</formula>
    </cfRule>
  </conditionalFormatting>
  <conditionalFormatting sqref="F70:H70">
    <cfRule type="cellIs" dxfId="391" priority="26" operator="greaterThan">
      <formula>0</formula>
    </cfRule>
  </conditionalFormatting>
  <conditionalFormatting sqref="F74:H74">
    <cfRule type="cellIs" dxfId="390" priority="18" operator="greaterThan">
      <formula>0</formula>
    </cfRule>
  </conditionalFormatting>
  <conditionalFormatting sqref="G15:G24">
    <cfRule type="expression" dxfId="389" priority="17">
      <formula>$E$3&gt;46022</formula>
    </cfRule>
  </conditionalFormatting>
  <conditionalFormatting sqref="G26:G35">
    <cfRule type="expression" dxfId="388" priority="15">
      <formula>$E$3&gt;46022</formula>
    </cfRule>
  </conditionalFormatting>
  <conditionalFormatting sqref="G37">
    <cfRule type="expression" dxfId="387" priority="14">
      <formula>$E$3&gt;46022</formula>
    </cfRule>
  </conditionalFormatting>
  <conditionalFormatting sqref="G39:G48">
    <cfRule type="expression" dxfId="386" priority="13">
      <formula>$E$3&gt;46022</formula>
    </cfRule>
  </conditionalFormatting>
  <conditionalFormatting sqref="G52:G53">
    <cfRule type="expression" dxfId="385" priority="12">
      <formula>$E$3&gt;46022</formula>
    </cfRule>
  </conditionalFormatting>
  <conditionalFormatting sqref="G55:G66">
    <cfRule type="expression" dxfId="384" priority="9">
      <formula>$E$3&gt;46022</formula>
    </cfRule>
  </conditionalFormatting>
  <conditionalFormatting sqref="G68:G69">
    <cfRule type="expression" dxfId="383" priority="10">
      <formula>$E$3&gt;46022</formula>
    </cfRule>
  </conditionalFormatting>
  <conditionalFormatting sqref="G72">
    <cfRule type="expression" dxfId="382" priority="8">
      <formula>$E$3&gt;46022</formula>
    </cfRule>
  </conditionalFormatting>
  <conditionalFormatting sqref="H15:H24">
    <cfRule type="expression" dxfId="381" priority="16">
      <formula>$E$3&gt;46387</formula>
    </cfRule>
  </conditionalFormatting>
  <conditionalFormatting sqref="H26:H35">
    <cfRule type="expression" dxfId="380" priority="7">
      <formula>$E$3&gt;46387</formula>
    </cfRule>
  </conditionalFormatting>
  <conditionalFormatting sqref="H37">
    <cfRule type="expression" dxfId="379" priority="6">
      <formula>$E$3&gt;46387</formula>
    </cfRule>
  </conditionalFormatting>
  <conditionalFormatting sqref="H39:H48">
    <cfRule type="expression" dxfId="378" priority="5">
      <formula>$E$3&gt;46387</formula>
    </cfRule>
  </conditionalFormatting>
  <conditionalFormatting sqref="H52:H53">
    <cfRule type="expression" dxfId="377" priority="4">
      <formula>$E$3&gt;46387</formula>
    </cfRule>
  </conditionalFormatting>
  <conditionalFormatting sqref="H55:H66">
    <cfRule type="expression" dxfId="376" priority="3">
      <formula>$E$3&gt;46387</formula>
    </cfRule>
  </conditionalFormatting>
  <conditionalFormatting sqref="H68:H69">
    <cfRule type="expression" dxfId="375" priority="2">
      <formula>$E$3&gt;46387</formula>
    </cfRule>
  </conditionalFormatting>
  <conditionalFormatting sqref="H72">
    <cfRule type="expression" dxfId="374" priority="1">
      <formula>$E$3&gt;46387</formula>
    </cfRule>
  </conditionalFormatting>
  <dataValidations count="4">
    <dataValidation type="decimal" allowBlank="1" showInputMessage="1" showErrorMessage="1" error="Bitte nur positive Werte einfügen!" sqref="I22:K26 H26 G22:H24" xr:uid="{00000000-0002-0000-2E00-000000000000}">
      <formula1>0</formula1>
      <formula2>9999999999999</formula2>
    </dataValidation>
    <dataValidation type="decimal" allowBlank="1" showInputMessage="1" showErrorMessage="1" error="Bitte nur positive Werte einfügen!" sqref="G54:K58 E61 I28:K44 G60:K61 H37 H39:H44 H28:H35" xr:uid="{00000000-0002-0000-2E00-000001000000}">
      <formula1>0</formula1>
      <formula2>999999999999</formula2>
    </dataValidation>
    <dataValidation type="decimal" allowBlank="1" showInputMessage="1" showErrorMessage="1" error="Bitte nur positive Werte einfügen!" sqref="I46:K50 H46:H48" xr:uid="{00000000-0002-0000-2E00-000002000000}">
      <formula1>0</formula1>
      <formula2>999999999999999000</formula2>
    </dataValidation>
    <dataValidation allowBlank="1" showInputMessage="1" prompt="Rote Markierung, wenn Zellen außerhalb der Lfz. befüllt sind." sqref="F63" xr:uid="{738FB0AD-00CD-45BE-B4A7-F45E9F89F9D1}"/>
  </dataValidations>
  <pageMargins left="0.23622047244094491" right="0.23622047244094491" top="0.74803149606299213" bottom="0.74803149606299213" header="0.31496062992125984" footer="0.31496062992125984"/>
  <pageSetup paperSize="8" scale="85" orientation="portrait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2E00-000004000000}">
          <x14:formula1>
            <xm:f>'Strat.Ziele_Projektträger_Förd.'!$C$6:$C$15</xm:f>
          </x14:formula1>
          <xm:sqref>K9 H9</xm:sqref>
        </x14:dataValidation>
        <x14:dataValidation type="list" allowBlank="1" showInputMessage="1" showErrorMessage="1" xr:uid="{00000000-0002-0000-2E00-000005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2E00-000006000000}">
          <x14:formula1>
            <xm:f>Listen!$B$2:$B$34</xm:f>
          </x14:formula1>
          <xm:sqref>E18</xm:sqref>
        </x14:dataValidation>
        <x14:dataValidation type="list" allowBlank="1" showInputMessage="1" showErrorMessage="1" xr:uid="{00000000-0002-0000-2E00-000007000000}">
          <x14:formula1>
            <xm:f>'Strat.Ziele_Projektträger_Förd.'!$C$34:$C$43</xm:f>
          </x14:formula1>
          <xm:sqref>I9:J9</xm:sqref>
        </x14:dataValidation>
        <x14:dataValidation type="list" allowBlank="1" showInputMessage="1" showErrorMessage="1" xr:uid="{00000000-0002-0000-2E00-000008000000}">
          <x14:formula1>
            <xm:f>Listen!$S$3:$S$50</xm:f>
          </x14:formula1>
          <xm:sqref>F9</xm:sqref>
        </x14:dataValidation>
      </x14:dataValidation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Tabelle46"/>
  <dimension ref="A1:J75"/>
  <sheetViews>
    <sheetView topLeftCell="A2" workbookViewId="0">
      <selection activeCell="F12" sqref="F12:H74"/>
    </sheetView>
  </sheetViews>
  <sheetFormatPr baseColWidth="10" defaultColWidth="16.7109375" defaultRowHeight="15" outlineLevelRow="1" x14ac:dyDescent="0.25"/>
  <cols>
    <col min="1" max="1" width="2.7109375" style="1" customWidth="1"/>
    <col min="2" max="2" width="3.7109375" style="1" customWidth="1"/>
    <col min="3" max="3" width="36.7109375" style="1" customWidth="1"/>
    <col min="4" max="7" width="17.7109375" style="1" customWidth="1"/>
    <col min="8" max="8" width="16.7109375" style="1"/>
    <col min="9" max="10" width="16.7109375" style="1" customWidth="1"/>
    <col min="11" max="11" width="3.7109375" style="1" customWidth="1"/>
    <col min="12" max="16384" width="16.7109375" style="1"/>
  </cols>
  <sheetData>
    <row r="1" spans="1:10" hidden="1" x14ac:dyDescent="0.25">
      <c r="A1" s="19" t="str">
        <f ca="1">MID(CELL("filename",A1),FIND("]",CELL("filename",A1))+1,256)</f>
        <v>Projekt40</v>
      </c>
      <c r="B1" s="19"/>
      <c r="C1" s="20"/>
      <c r="D1" s="1" t="str">
        <f ca="1">MID(CELL("Dateiname",A2),FIND("]",CELL("Dateiname",A2))+1,31)</f>
        <v>Projekt40</v>
      </c>
      <c r="G1" s="21"/>
    </row>
    <row r="3" spans="1:10" hidden="1" outlineLevel="1" x14ac:dyDescent="0.25">
      <c r="C3" s="1" t="s">
        <v>324</v>
      </c>
      <c r="D3" s="1" t="str">
        <f>+LEFT(D9,2)</f>
        <v>RM</v>
      </c>
      <c r="E3" s="327">
        <f>+F9</f>
        <v>44104</v>
      </c>
      <c r="F3" s="327">
        <f>+F9</f>
        <v>44104</v>
      </c>
      <c r="G3" s="327">
        <f>+F9</f>
        <v>44104</v>
      </c>
      <c r="H3" s="1" t="str">
        <f>+G12</f>
        <v xml:space="preserve"> </v>
      </c>
      <c r="I3" s="1" t="str">
        <f>+H12</f>
        <v xml:space="preserve"> </v>
      </c>
    </row>
    <row r="4" spans="1:10" ht="15.75" collapsed="1" x14ac:dyDescent="0.25">
      <c r="C4" s="22" t="str">
        <f>+CONCATENATE(C9," (EU-kofinanziert)")</f>
        <v>Projekt 40 (EU-kofinanziert)</v>
      </c>
      <c r="D4" s="22"/>
      <c r="E4" s="22"/>
    </row>
    <row r="5" spans="1:10" ht="15.75" x14ac:dyDescent="0.25">
      <c r="C5" s="22"/>
    </row>
    <row r="6" spans="1:10" s="23" customFormat="1" x14ac:dyDescent="0.25">
      <c r="C6" s="179" t="s">
        <v>18</v>
      </c>
      <c r="D6" s="7" t="s">
        <v>18</v>
      </c>
      <c r="E6" s="377" t="s">
        <v>20</v>
      </c>
      <c r="F6" s="378"/>
      <c r="G6" s="7" t="s">
        <v>18</v>
      </c>
      <c r="H6" s="7"/>
      <c r="I6" s="7" t="s">
        <v>251</v>
      </c>
      <c r="J6" s="374" t="s">
        <v>380</v>
      </c>
    </row>
    <row r="7" spans="1:10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</row>
    <row r="8" spans="1:10" ht="5.0999999999999996" customHeight="1" x14ac:dyDescent="0.25"/>
    <row r="9" spans="1:10" s="24" customFormat="1" ht="51" customHeight="1" x14ac:dyDescent="0.25">
      <c r="C9" s="124" t="s">
        <v>173</v>
      </c>
      <c r="D9" s="124" t="s">
        <v>4</v>
      </c>
      <c r="E9" s="125">
        <v>44197</v>
      </c>
      <c r="F9" s="125">
        <v>44104</v>
      </c>
      <c r="G9" s="268" t="s">
        <v>24</v>
      </c>
      <c r="H9" s="268" t="s">
        <v>10</v>
      </c>
      <c r="I9" s="268" t="s">
        <v>10</v>
      </c>
      <c r="J9" s="375"/>
    </row>
    <row r="10" spans="1:10" s="144" customFormat="1" ht="26.1" customHeight="1" x14ac:dyDescent="0.2">
      <c r="C10" s="177"/>
      <c r="D10" s="241"/>
      <c r="G10" s="145"/>
      <c r="I10" s="220"/>
      <c r="J10" s="220"/>
    </row>
    <row r="11" spans="1:10" s="25" customFormat="1" x14ac:dyDescent="0.25">
      <c r="D11" s="236"/>
    </row>
    <row r="12" spans="1:10" x14ac:dyDescent="0.25">
      <c r="C12" s="2"/>
      <c r="D12" s="192" t="s">
        <v>154</v>
      </c>
      <c r="E12" s="339">
        <f>+Finanztabelle!F2</f>
        <v>2024</v>
      </c>
      <c r="F12" s="341" t="str">
        <f>+IF(E3&gt;45657,E12+1," ")</f>
        <v xml:space="preserve"> </v>
      </c>
      <c r="G12" s="341" t="str">
        <f>+IF(AND(E3&gt;45657,F3&gt;46022),F12+1," ")</f>
        <v xml:space="preserve"> </v>
      </c>
      <c r="H12" s="341" t="str">
        <f>+IF(AND(E3&gt;45657,F3&gt;46022,G3&gt;46387),G12+1," ")</f>
        <v xml:space="preserve"> </v>
      </c>
      <c r="I12" s="243"/>
      <c r="J12" s="243"/>
    </row>
    <row r="13" spans="1:10" s="23" customFormat="1" x14ac:dyDescent="0.25">
      <c r="C13" s="17" t="s">
        <v>37</v>
      </c>
      <c r="D13" s="192" t="s">
        <v>364</v>
      </c>
      <c r="E13" s="269" t="s">
        <v>252</v>
      </c>
      <c r="F13" s="342" t="str">
        <f>+IF(F12=" ","","1. - 4. Quartal")</f>
        <v/>
      </c>
      <c r="G13" s="342" t="str">
        <f>+IF(G12=" ","","1. - 4. Quartal")</f>
        <v/>
      </c>
      <c r="H13" s="342" t="str">
        <f>+IF(H12=" ","","1. - 4. Quartal")</f>
        <v/>
      </c>
      <c r="I13" s="190"/>
      <c r="J13" s="190"/>
    </row>
    <row r="14" spans="1:10" ht="5.0999999999999996" customHeight="1" x14ac:dyDescent="0.25"/>
    <row r="15" spans="1:10" s="26" customFormat="1" x14ac:dyDescent="0.25">
      <c r="A15" s="1"/>
      <c r="B15" s="426" t="s">
        <v>3</v>
      </c>
      <c r="C15" s="194" t="s">
        <v>253</v>
      </c>
      <c r="D15" s="26">
        <f t="shared" ref="D15:D24" si="0">+SUM(E15:H15)</f>
        <v>0</v>
      </c>
      <c r="E15" s="340"/>
      <c r="F15" s="350"/>
      <c r="G15" s="350"/>
      <c r="H15" s="350"/>
    </row>
    <row r="16" spans="1:10" s="26" customFormat="1" x14ac:dyDescent="0.25">
      <c r="A16" s="1"/>
      <c r="B16" s="426"/>
      <c r="C16" s="194" t="s">
        <v>253</v>
      </c>
      <c r="D16" s="26">
        <f t="shared" si="0"/>
        <v>0</v>
      </c>
      <c r="E16" s="340"/>
      <c r="F16" s="350"/>
      <c r="G16" s="350"/>
      <c r="H16" s="350"/>
    </row>
    <row r="17" spans="1:8" s="26" customFormat="1" x14ac:dyDescent="0.25">
      <c r="A17" s="1"/>
      <c r="B17" s="426"/>
      <c r="C17" s="196"/>
      <c r="D17" s="26">
        <f t="shared" si="0"/>
        <v>0</v>
      </c>
      <c r="E17" s="340"/>
      <c r="F17" s="350"/>
      <c r="G17" s="350"/>
      <c r="H17" s="350"/>
    </row>
    <row r="18" spans="1:8" s="26" customFormat="1" x14ac:dyDescent="0.25">
      <c r="A18" s="1"/>
      <c r="B18" s="426"/>
      <c r="C18" s="196"/>
      <c r="D18" s="26">
        <f t="shared" si="0"/>
        <v>0</v>
      </c>
      <c r="E18" s="340"/>
      <c r="F18" s="350"/>
      <c r="G18" s="350"/>
      <c r="H18" s="350"/>
    </row>
    <row r="19" spans="1:8" s="26" customFormat="1" x14ac:dyDescent="0.25">
      <c r="A19" s="1"/>
      <c r="B19" s="426"/>
      <c r="C19" s="196"/>
      <c r="D19" s="26">
        <f t="shared" si="0"/>
        <v>0</v>
      </c>
      <c r="E19" s="340"/>
      <c r="F19" s="350"/>
      <c r="G19" s="350"/>
      <c r="H19" s="350"/>
    </row>
    <row r="20" spans="1:8" s="26" customFormat="1" x14ac:dyDescent="0.25">
      <c r="A20" s="1"/>
      <c r="B20" s="426"/>
      <c r="C20" s="196"/>
      <c r="D20" s="26">
        <f t="shared" si="0"/>
        <v>0</v>
      </c>
      <c r="E20" s="340"/>
      <c r="F20" s="350"/>
      <c r="G20" s="350"/>
      <c r="H20" s="350"/>
    </row>
    <row r="21" spans="1:8" s="26" customFormat="1" x14ac:dyDescent="0.25">
      <c r="A21" s="1"/>
      <c r="B21" s="426"/>
      <c r="C21" s="196"/>
      <c r="D21" s="26">
        <f t="shared" si="0"/>
        <v>0</v>
      </c>
      <c r="E21" s="340"/>
      <c r="F21" s="350"/>
      <c r="G21" s="350"/>
      <c r="H21" s="350"/>
    </row>
    <row r="22" spans="1:8" s="26" customFormat="1" x14ac:dyDescent="0.25">
      <c r="A22" s="1"/>
      <c r="B22" s="426"/>
      <c r="C22" s="196"/>
      <c r="D22" s="26">
        <f t="shared" si="0"/>
        <v>0</v>
      </c>
      <c r="E22" s="340"/>
      <c r="F22" s="350"/>
      <c r="G22" s="350"/>
      <c r="H22" s="350"/>
    </row>
    <row r="23" spans="1:8" s="26" customFormat="1" x14ac:dyDescent="0.25">
      <c r="A23" s="1"/>
      <c r="B23" s="426"/>
      <c r="C23" s="196"/>
      <c r="D23" s="26">
        <f t="shared" si="0"/>
        <v>0</v>
      </c>
      <c r="E23" s="340"/>
      <c r="F23" s="350"/>
      <c r="G23" s="350"/>
      <c r="H23" s="350"/>
    </row>
    <row r="24" spans="1:8" s="26" customFormat="1" x14ac:dyDescent="0.25">
      <c r="A24" s="1"/>
      <c r="B24" s="426"/>
      <c r="C24" s="270"/>
      <c r="D24" s="26">
        <f t="shared" si="0"/>
        <v>0</v>
      </c>
      <c r="E24" s="340"/>
      <c r="F24" s="350"/>
      <c r="G24" s="350"/>
      <c r="H24" s="350"/>
    </row>
    <row r="25" spans="1:8" s="6" customFormat="1" x14ac:dyDescent="0.25">
      <c r="A25" s="1"/>
      <c r="B25" s="426"/>
      <c r="C25" s="246" t="s">
        <v>196</v>
      </c>
      <c r="D25" s="200">
        <f>SUM(D15:D24)</f>
        <v>0</v>
      </c>
      <c r="E25" s="200">
        <f>SUM(E15:E24)</f>
        <v>0</v>
      </c>
      <c r="F25" s="333">
        <f>SUM(F15:F24)</f>
        <v>0</v>
      </c>
      <c r="G25" s="333">
        <f>SUM(G15:G24)</f>
        <v>0</v>
      </c>
      <c r="H25" s="333">
        <f>SUM(H15:H24)</f>
        <v>0</v>
      </c>
    </row>
    <row r="26" spans="1:8" s="26" customFormat="1" x14ac:dyDescent="0.25">
      <c r="A26" s="1"/>
      <c r="B26" s="426"/>
      <c r="C26" s="202" t="s">
        <v>254</v>
      </c>
      <c r="D26" s="26">
        <f t="shared" ref="D26:D35" si="1">+SUM(E26:H26)</f>
        <v>0</v>
      </c>
      <c r="E26" s="340"/>
      <c r="F26" s="350"/>
      <c r="G26" s="350"/>
      <c r="H26" s="350"/>
    </row>
    <row r="27" spans="1:8" s="26" customFormat="1" x14ac:dyDescent="0.25">
      <c r="A27" s="1"/>
      <c r="B27" s="426"/>
      <c r="C27" s="205"/>
      <c r="D27" s="26">
        <f t="shared" si="1"/>
        <v>0</v>
      </c>
      <c r="E27" s="340"/>
      <c r="F27" s="350"/>
      <c r="G27" s="350"/>
      <c r="H27" s="350"/>
    </row>
    <row r="28" spans="1:8" s="26" customFormat="1" x14ac:dyDescent="0.25">
      <c r="A28" s="1"/>
      <c r="B28" s="426"/>
      <c r="C28" s="205"/>
      <c r="D28" s="26">
        <f t="shared" si="1"/>
        <v>0</v>
      </c>
      <c r="E28" s="340"/>
      <c r="F28" s="350"/>
      <c r="G28" s="350"/>
      <c r="H28" s="350"/>
    </row>
    <row r="29" spans="1:8" s="26" customFormat="1" x14ac:dyDescent="0.25">
      <c r="A29" s="1"/>
      <c r="B29" s="426"/>
      <c r="C29" s="205"/>
      <c r="D29" s="26">
        <f t="shared" si="1"/>
        <v>0</v>
      </c>
      <c r="E29" s="340"/>
      <c r="F29" s="350"/>
      <c r="G29" s="350"/>
      <c r="H29" s="350"/>
    </row>
    <row r="30" spans="1:8" s="26" customFormat="1" x14ac:dyDescent="0.25">
      <c r="A30" s="1"/>
      <c r="B30" s="426"/>
      <c r="C30" s="205"/>
      <c r="D30" s="26">
        <f t="shared" si="1"/>
        <v>0</v>
      </c>
      <c r="E30" s="340"/>
      <c r="F30" s="350"/>
      <c r="G30" s="350"/>
      <c r="H30" s="350"/>
    </row>
    <row r="31" spans="1:8" s="26" customFormat="1" x14ac:dyDescent="0.25">
      <c r="A31" s="1"/>
      <c r="B31" s="426"/>
      <c r="C31" s="205"/>
      <c r="D31" s="26">
        <f t="shared" si="1"/>
        <v>0</v>
      </c>
      <c r="E31" s="340"/>
      <c r="F31" s="350"/>
      <c r="G31" s="350"/>
      <c r="H31" s="350"/>
    </row>
    <row r="32" spans="1:8" s="26" customFormat="1" x14ac:dyDescent="0.25">
      <c r="A32" s="1"/>
      <c r="B32" s="426"/>
      <c r="C32" s="205"/>
      <c r="D32" s="26">
        <f t="shared" si="1"/>
        <v>0</v>
      </c>
      <c r="E32" s="340"/>
      <c r="F32" s="350"/>
      <c r="G32" s="350"/>
      <c r="H32" s="350"/>
    </row>
    <row r="33" spans="1:8" s="26" customFormat="1" x14ac:dyDescent="0.25">
      <c r="A33" s="1"/>
      <c r="B33" s="426"/>
      <c r="C33" s="205"/>
      <c r="D33" s="26">
        <f t="shared" si="1"/>
        <v>0</v>
      </c>
      <c r="E33" s="340"/>
      <c r="F33" s="350"/>
      <c r="G33" s="350"/>
      <c r="H33" s="350"/>
    </row>
    <row r="34" spans="1:8" s="26" customFormat="1" x14ac:dyDescent="0.25">
      <c r="A34" s="1"/>
      <c r="B34" s="426"/>
      <c r="C34" s="205"/>
      <c r="D34" s="26">
        <f t="shared" si="1"/>
        <v>0</v>
      </c>
      <c r="E34" s="340"/>
      <c r="F34" s="350"/>
      <c r="G34" s="350"/>
      <c r="H34" s="350"/>
    </row>
    <row r="35" spans="1:8" s="26" customFormat="1" x14ac:dyDescent="0.25">
      <c r="A35" s="1"/>
      <c r="B35" s="426"/>
      <c r="C35" s="205"/>
      <c r="D35" s="26">
        <f t="shared" si="1"/>
        <v>0</v>
      </c>
      <c r="E35" s="340"/>
      <c r="F35" s="350"/>
      <c r="G35" s="350"/>
      <c r="H35" s="350"/>
    </row>
    <row r="36" spans="1:8" s="26" customFormat="1" x14ac:dyDescent="0.25">
      <c r="A36" s="1"/>
      <c r="B36" s="426"/>
      <c r="C36" s="247" t="s">
        <v>200</v>
      </c>
      <c r="D36" s="242">
        <f>SUM(D26:D35)</f>
        <v>0</v>
      </c>
      <c r="E36" s="242">
        <f>SUM(E26:E35)</f>
        <v>0</v>
      </c>
      <c r="F36" s="334">
        <f>SUM(F26:F35)</f>
        <v>0</v>
      </c>
      <c r="G36" s="334">
        <f>SUM(G26:G35)</f>
        <v>0</v>
      </c>
      <c r="H36" s="334">
        <f>SUM(H26:H35)</f>
        <v>0</v>
      </c>
    </row>
    <row r="37" spans="1:8" s="26" customFormat="1" x14ac:dyDescent="0.25">
      <c r="A37" s="1"/>
      <c r="B37" s="426"/>
      <c r="C37" s="247" t="s">
        <v>201</v>
      </c>
      <c r="D37" s="26">
        <f>+SUM(E37:H37)</f>
        <v>0</v>
      </c>
      <c r="E37" s="340"/>
      <c r="F37" s="350"/>
      <c r="G37" s="350"/>
      <c r="H37" s="350"/>
    </row>
    <row r="38" spans="1:8" s="6" customFormat="1" x14ac:dyDescent="0.25">
      <c r="A38" s="1"/>
      <c r="B38" s="426"/>
      <c r="C38" s="246" t="s">
        <v>46</v>
      </c>
      <c r="D38" s="200">
        <f>+D36+D37</f>
        <v>0</v>
      </c>
      <c r="E38" s="200">
        <f>+E36+E37</f>
        <v>0</v>
      </c>
      <c r="F38" s="333">
        <f>+F36+F37</f>
        <v>0</v>
      </c>
      <c r="G38" s="333">
        <f>+G36+G37</f>
        <v>0</v>
      </c>
      <c r="H38" s="333">
        <f>+H36+H37</f>
        <v>0</v>
      </c>
    </row>
    <row r="39" spans="1:8" s="26" customFormat="1" x14ac:dyDescent="0.25">
      <c r="A39" s="1"/>
      <c r="B39" s="426"/>
      <c r="C39" s="194" t="s">
        <v>255</v>
      </c>
      <c r="D39" s="26">
        <f t="shared" ref="D39:D48" si="2">+SUM(E39:H39)</f>
        <v>0</v>
      </c>
      <c r="E39" s="340"/>
      <c r="F39" s="350"/>
      <c r="G39" s="350"/>
      <c r="H39" s="350"/>
    </row>
    <row r="40" spans="1:8" s="26" customFormat="1" x14ac:dyDescent="0.25">
      <c r="A40" s="1"/>
      <c r="B40" s="426"/>
      <c r="C40" s="194"/>
      <c r="D40" s="26">
        <f t="shared" si="2"/>
        <v>0</v>
      </c>
      <c r="E40" s="340"/>
      <c r="F40" s="350"/>
      <c r="G40" s="350"/>
      <c r="H40" s="350"/>
    </row>
    <row r="41" spans="1:8" s="26" customFormat="1" x14ac:dyDescent="0.25">
      <c r="A41" s="1"/>
      <c r="B41" s="426"/>
      <c r="C41" s="194"/>
      <c r="D41" s="26">
        <f t="shared" si="2"/>
        <v>0</v>
      </c>
      <c r="E41" s="340"/>
      <c r="F41" s="350"/>
      <c r="G41" s="350"/>
      <c r="H41" s="350"/>
    </row>
    <row r="42" spans="1:8" s="26" customFormat="1" x14ac:dyDescent="0.25">
      <c r="A42" s="1"/>
      <c r="B42" s="426"/>
      <c r="C42" s="194"/>
      <c r="D42" s="26">
        <f t="shared" si="2"/>
        <v>0</v>
      </c>
      <c r="E42" s="340"/>
      <c r="F42" s="350"/>
      <c r="G42" s="350"/>
      <c r="H42" s="350"/>
    </row>
    <row r="43" spans="1:8" s="26" customFormat="1" x14ac:dyDescent="0.25">
      <c r="A43" s="1"/>
      <c r="B43" s="426"/>
      <c r="C43" s="194"/>
      <c r="D43" s="26">
        <f t="shared" si="2"/>
        <v>0</v>
      </c>
      <c r="E43" s="340"/>
      <c r="F43" s="350"/>
      <c r="G43" s="350"/>
      <c r="H43" s="350"/>
    </row>
    <row r="44" spans="1:8" s="26" customFormat="1" x14ac:dyDescent="0.25">
      <c r="A44" s="1"/>
      <c r="B44" s="426"/>
      <c r="C44" s="194"/>
      <c r="D44" s="26">
        <f t="shared" si="2"/>
        <v>0</v>
      </c>
      <c r="E44" s="340"/>
      <c r="F44" s="350"/>
      <c r="G44" s="350"/>
      <c r="H44" s="350"/>
    </row>
    <row r="45" spans="1:8" s="26" customFormat="1" x14ac:dyDescent="0.25">
      <c r="A45" s="1"/>
      <c r="B45" s="426"/>
      <c r="C45" s="194"/>
      <c r="D45" s="26">
        <f t="shared" si="2"/>
        <v>0</v>
      </c>
      <c r="E45" s="340"/>
      <c r="F45" s="350"/>
      <c r="G45" s="350"/>
      <c r="H45" s="350"/>
    </row>
    <row r="46" spans="1:8" s="26" customFormat="1" x14ac:dyDescent="0.25">
      <c r="A46" s="1"/>
      <c r="B46" s="426"/>
      <c r="C46" s="194"/>
      <c r="D46" s="26">
        <f t="shared" si="2"/>
        <v>0</v>
      </c>
      <c r="E46" s="340"/>
      <c r="F46" s="350"/>
      <c r="G46" s="350"/>
      <c r="H46" s="350"/>
    </row>
    <row r="47" spans="1:8" s="26" customFormat="1" x14ac:dyDescent="0.25">
      <c r="A47" s="1"/>
      <c r="B47" s="426"/>
      <c r="C47" s="196"/>
      <c r="D47" s="26">
        <f t="shared" si="2"/>
        <v>0</v>
      </c>
      <c r="E47" s="340"/>
      <c r="F47" s="350"/>
      <c r="G47" s="350"/>
      <c r="H47" s="350"/>
    </row>
    <row r="48" spans="1:8" s="26" customFormat="1" x14ac:dyDescent="0.25">
      <c r="A48" s="1"/>
      <c r="B48" s="426"/>
      <c r="C48" s="196"/>
      <c r="D48" s="26">
        <f t="shared" si="2"/>
        <v>0</v>
      </c>
      <c r="E48" s="340"/>
      <c r="F48" s="350"/>
      <c r="G48" s="350"/>
      <c r="H48" s="350"/>
    </row>
    <row r="49" spans="1:10" s="6" customFormat="1" x14ac:dyDescent="0.25">
      <c r="A49" s="1"/>
      <c r="B49" s="426"/>
      <c r="C49" s="246" t="s">
        <v>204</v>
      </c>
      <c r="D49" s="200">
        <f>SUM(D39:D48)</f>
        <v>0</v>
      </c>
      <c r="E49" s="200">
        <f>SUM(E39:E48)</f>
        <v>0</v>
      </c>
      <c r="F49" s="333">
        <f>SUM(F39:F48)</f>
        <v>0</v>
      </c>
      <c r="G49" s="333">
        <f>SUM(G39:G48)</f>
        <v>0</v>
      </c>
      <c r="H49" s="333">
        <f>SUM(H39:H48)</f>
        <v>0</v>
      </c>
    </row>
    <row r="50" spans="1:10" s="6" customFormat="1" x14ac:dyDescent="0.25">
      <c r="A50" s="1"/>
      <c r="B50" s="426"/>
      <c r="C50" s="246" t="s">
        <v>3</v>
      </c>
      <c r="D50" s="200">
        <f t="shared" ref="D50:E50" si="3">+D25+D38+D49</f>
        <v>0</v>
      </c>
      <c r="E50" s="200">
        <f t="shared" si="3"/>
        <v>0</v>
      </c>
      <c r="F50" s="333">
        <f>+F25+F38+F49</f>
        <v>0</v>
      </c>
      <c r="G50" s="333">
        <f t="shared" ref="G50:H50" si="4">+G25+G38+G49</f>
        <v>0</v>
      </c>
      <c r="H50" s="333">
        <f t="shared" si="4"/>
        <v>0</v>
      </c>
    </row>
    <row r="51" spans="1:10" s="28" customFormat="1" ht="5.0999999999999996" customHeight="1" x14ac:dyDescent="0.25">
      <c r="A51" s="1"/>
      <c r="B51" s="1"/>
      <c r="C51" s="30"/>
    </row>
    <row r="52" spans="1:10" s="28" customFormat="1" ht="15" customHeight="1" x14ac:dyDescent="0.25">
      <c r="A52" s="1"/>
      <c r="B52" s="427" t="s">
        <v>205</v>
      </c>
      <c r="C52" s="249" t="s">
        <v>146</v>
      </c>
      <c r="D52" s="26">
        <f t="shared" ref="D52:D53" si="5">+SUM(E52:H52)</f>
        <v>0</v>
      </c>
      <c r="E52" s="340"/>
      <c r="F52" s="350"/>
      <c r="G52" s="350"/>
      <c r="H52" s="350"/>
      <c r="I52" s="26"/>
      <c r="J52" s="26"/>
    </row>
    <row r="53" spans="1:10" s="28" customFormat="1" ht="15" customHeight="1" x14ac:dyDescent="0.25">
      <c r="A53" s="1"/>
      <c r="B53" s="427"/>
      <c r="C53" s="249" t="s">
        <v>147</v>
      </c>
      <c r="D53" s="26">
        <f t="shared" si="5"/>
        <v>0</v>
      </c>
      <c r="E53" s="340"/>
      <c r="F53" s="350"/>
      <c r="G53" s="350"/>
      <c r="H53" s="350"/>
      <c r="I53" s="26"/>
      <c r="J53" s="26"/>
    </row>
    <row r="54" spans="1:10" s="28" customFormat="1" x14ac:dyDescent="0.25">
      <c r="A54" s="1"/>
      <c r="B54" s="427"/>
      <c r="C54" s="250" t="s">
        <v>206</v>
      </c>
      <c r="D54" s="200">
        <f>SUM(D52:D53)</f>
        <v>0</v>
      </c>
      <c r="E54" s="200">
        <f>SUM(E52:E53)</f>
        <v>0</v>
      </c>
      <c r="F54" s="333">
        <f>SUM(F52:F53)</f>
        <v>0</v>
      </c>
      <c r="G54" s="333">
        <f>SUM(G52:G53)</f>
        <v>0</v>
      </c>
      <c r="H54" s="333">
        <f>SUM(H52:H53)</f>
        <v>0</v>
      </c>
      <c r="I54" s="26"/>
      <c r="J54" s="26"/>
    </row>
    <row r="55" spans="1:10" s="28" customFormat="1" x14ac:dyDescent="0.25">
      <c r="A55" s="1"/>
      <c r="B55" s="427"/>
      <c r="C55" s="272" t="s">
        <v>321</v>
      </c>
      <c r="D55" s="26">
        <f t="shared" ref="D55:D66" si="6">+SUM(E55:H55)</f>
        <v>0</v>
      </c>
      <c r="E55" s="340"/>
      <c r="F55" s="350"/>
      <c r="G55" s="350"/>
      <c r="H55" s="350"/>
      <c r="I55" s="26"/>
      <c r="J55" s="26"/>
    </row>
    <row r="56" spans="1:10" s="28" customFormat="1" x14ac:dyDescent="0.25">
      <c r="A56" s="1"/>
      <c r="B56" s="427"/>
      <c r="C56" s="272" t="s">
        <v>256</v>
      </c>
      <c r="D56" s="26">
        <f t="shared" si="6"/>
        <v>0</v>
      </c>
      <c r="E56" s="340"/>
      <c r="F56" s="350"/>
      <c r="G56" s="350"/>
      <c r="H56" s="350"/>
      <c r="I56" s="26"/>
      <c r="J56" s="26"/>
    </row>
    <row r="57" spans="1:10" s="28" customFormat="1" x14ac:dyDescent="0.25">
      <c r="A57" s="1"/>
      <c r="B57" s="427"/>
      <c r="C57" s="272"/>
      <c r="D57" s="26">
        <f t="shared" si="6"/>
        <v>0</v>
      </c>
      <c r="E57" s="340"/>
      <c r="F57" s="350"/>
      <c r="G57" s="350"/>
      <c r="H57" s="350"/>
      <c r="I57" s="26"/>
      <c r="J57" s="26"/>
    </row>
    <row r="58" spans="1:10" s="28" customFormat="1" x14ac:dyDescent="0.25">
      <c r="A58" s="1"/>
      <c r="B58" s="427"/>
      <c r="C58" s="272"/>
      <c r="D58" s="26">
        <f t="shared" si="6"/>
        <v>0</v>
      </c>
      <c r="E58" s="340"/>
      <c r="F58" s="350"/>
      <c r="G58" s="350"/>
      <c r="H58" s="350"/>
      <c r="I58" s="26"/>
      <c r="J58" s="26"/>
    </row>
    <row r="59" spans="1:10" s="28" customFormat="1" x14ac:dyDescent="0.25">
      <c r="A59" s="1"/>
      <c r="B59" s="427"/>
      <c r="C59" s="272"/>
      <c r="D59" s="26">
        <f t="shared" si="6"/>
        <v>0</v>
      </c>
      <c r="E59" s="340"/>
      <c r="F59" s="350"/>
      <c r="G59" s="350"/>
      <c r="H59" s="350"/>
      <c r="I59" s="26"/>
      <c r="J59" s="26"/>
    </row>
    <row r="60" spans="1:10" s="28" customFormat="1" x14ac:dyDescent="0.25">
      <c r="A60" s="1"/>
      <c r="B60" s="427"/>
      <c r="C60" s="272"/>
      <c r="D60" s="26">
        <f t="shared" si="6"/>
        <v>0</v>
      </c>
      <c r="E60" s="340"/>
      <c r="F60" s="350"/>
      <c r="G60" s="350"/>
      <c r="H60" s="350"/>
      <c r="I60" s="26"/>
      <c r="J60" s="26"/>
    </row>
    <row r="61" spans="1:10" s="28" customFormat="1" x14ac:dyDescent="0.25">
      <c r="A61" s="1"/>
      <c r="B61" s="427"/>
      <c r="C61" s="272"/>
      <c r="D61" s="26">
        <f t="shared" si="6"/>
        <v>0</v>
      </c>
      <c r="E61" s="340"/>
      <c r="F61" s="350"/>
      <c r="G61" s="350"/>
      <c r="H61" s="350"/>
      <c r="I61" s="26"/>
      <c r="J61" s="26"/>
    </row>
    <row r="62" spans="1:10" s="28" customFormat="1" x14ac:dyDescent="0.25">
      <c r="A62" s="1"/>
      <c r="B62" s="427"/>
      <c r="C62" s="272"/>
      <c r="D62" s="26">
        <f t="shared" si="6"/>
        <v>0</v>
      </c>
      <c r="E62" s="340"/>
      <c r="F62" s="350"/>
      <c r="G62" s="350"/>
      <c r="H62" s="350"/>
      <c r="I62" s="26"/>
      <c r="J62" s="26"/>
    </row>
    <row r="63" spans="1:10" s="28" customFormat="1" x14ac:dyDescent="0.25">
      <c r="A63" s="1"/>
      <c r="B63" s="427"/>
      <c r="C63" s="272"/>
      <c r="D63" s="26">
        <f t="shared" si="6"/>
        <v>0</v>
      </c>
      <c r="E63" s="340"/>
      <c r="F63" s="350"/>
      <c r="G63" s="350"/>
      <c r="H63" s="350"/>
      <c r="I63" s="26"/>
      <c r="J63" s="26"/>
    </row>
    <row r="64" spans="1:10" s="28" customFormat="1" x14ac:dyDescent="0.25">
      <c r="A64" s="1"/>
      <c r="B64" s="427"/>
      <c r="C64" s="272"/>
      <c r="D64" s="26">
        <f t="shared" si="6"/>
        <v>0</v>
      </c>
      <c r="E64" s="340"/>
      <c r="F64" s="350"/>
      <c r="G64" s="350"/>
      <c r="H64" s="350"/>
      <c r="I64" s="26"/>
      <c r="J64" s="26"/>
    </row>
    <row r="65" spans="1:10" s="28" customFormat="1" x14ac:dyDescent="0.25">
      <c r="A65" s="1"/>
      <c r="B65" s="427"/>
      <c r="C65" s="272"/>
      <c r="D65" s="26">
        <f t="shared" si="6"/>
        <v>0</v>
      </c>
      <c r="E65" s="340"/>
      <c r="F65" s="350"/>
      <c r="G65" s="350"/>
      <c r="H65" s="350"/>
      <c r="I65" s="26"/>
      <c r="J65" s="26"/>
    </row>
    <row r="66" spans="1:10" s="28" customFormat="1" x14ac:dyDescent="0.25">
      <c r="A66" s="1"/>
      <c r="B66" s="427"/>
      <c r="C66" s="272"/>
      <c r="D66" s="26">
        <f t="shared" si="6"/>
        <v>0</v>
      </c>
      <c r="E66" s="340"/>
      <c r="F66" s="350"/>
      <c r="G66" s="350"/>
      <c r="H66" s="350"/>
      <c r="I66" s="26"/>
      <c r="J66" s="26"/>
    </row>
    <row r="67" spans="1:10" s="28" customFormat="1" ht="15" customHeight="1" x14ac:dyDescent="0.25">
      <c r="A67" s="1"/>
      <c r="B67" s="427"/>
      <c r="C67" s="250" t="s">
        <v>150</v>
      </c>
      <c r="D67" s="200">
        <f>+IFERROR(SUM(D55:D66),"")</f>
        <v>0</v>
      </c>
      <c r="E67" s="200">
        <f>+IFERROR(SUM(E55:E66),"")</f>
        <v>0</v>
      </c>
      <c r="F67" s="333">
        <f>+IFERROR(SUM(F55:F66),"")</f>
        <v>0</v>
      </c>
      <c r="G67" s="333">
        <f>+IFERROR(SUM(G55:G66),"")</f>
        <v>0</v>
      </c>
      <c r="H67" s="333">
        <f>+IFERROR(SUM(H55:H66),"")</f>
        <v>0</v>
      </c>
    </row>
    <row r="68" spans="1:10" s="28" customFormat="1" ht="15" customHeight="1" x14ac:dyDescent="0.25">
      <c r="A68" s="1"/>
      <c r="B68" s="427"/>
      <c r="C68" s="271" t="s">
        <v>175</v>
      </c>
      <c r="D68" s="26">
        <f t="shared" ref="D68:D69" si="7">+SUM(E68:H68)</f>
        <v>0</v>
      </c>
      <c r="E68" s="340"/>
      <c r="F68" s="350"/>
      <c r="G68" s="350"/>
      <c r="H68" s="350"/>
    </row>
    <row r="69" spans="1:10" s="28" customFormat="1" ht="15" customHeight="1" x14ac:dyDescent="0.25">
      <c r="A69" s="1"/>
      <c r="B69" s="427"/>
      <c r="C69" s="271" t="s">
        <v>25</v>
      </c>
      <c r="D69" s="26">
        <f t="shared" si="7"/>
        <v>0</v>
      </c>
      <c r="E69" s="340"/>
      <c r="F69" s="350"/>
      <c r="G69" s="350"/>
      <c r="H69" s="350"/>
      <c r="I69" s="26"/>
      <c r="J69" s="26"/>
    </row>
    <row r="70" spans="1:10" s="28" customFormat="1" ht="15" customHeight="1" x14ac:dyDescent="0.25">
      <c r="A70" s="1"/>
      <c r="B70" s="427"/>
      <c r="C70" s="250" t="s">
        <v>208</v>
      </c>
      <c r="D70" s="200">
        <f>+D54+D67+D68+D69</f>
        <v>0</v>
      </c>
      <c r="E70" s="200">
        <f>+E54+E67+E68+E69</f>
        <v>0</v>
      </c>
      <c r="F70" s="333">
        <f>+F54+F67+F68+F69</f>
        <v>0</v>
      </c>
      <c r="G70" s="333">
        <f t="shared" ref="G70:H70" si="8">+G54+G67+G68+G69</f>
        <v>0</v>
      </c>
      <c r="H70" s="333">
        <f t="shared" si="8"/>
        <v>0</v>
      </c>
      <c r="I70" s="244"/>
      <c r="J70" s="244"/>
    </row>
    <row r="71" spans="1:10" s="28" customFormat="1" ht="5.0999999999999996" customHeight="1" x14ac:dyDescent="0.25">
      <c r="A71" s="1"/>
      <c r="B71" s="1"/>
      <c r="C71" s="30"/>
    </row>
    <row r="72" spans="1:10" s="28" customFormat="1" x14ac:dyDescent="0.25">
      <c r="A72" s="1"/>
      <c r="B72" s="29" t="s">
        <v>28</v>
      </c>
      <c r="C72" s="255" t="s">
        <v>27</v>
      </c>
      <c r="D72" s="26">
        <f t="shared" ref="D72" si="9">+SUM(E72:H72)</f>
        <v>0</v>
      </c>
      <c r="E72" s="340"/>
      <c r="F72" s="350"/>
      <c r="G72" s="350"/>
      <c r="H72" s="350"/>
      <c r="I72" s="26"/>
      <c r="J72" s="26"/>
    </row>
    <row r="73" spans="1:10" s="28" customFormat="1" ht="5.0999999999999996" customHeight="1" x14ac:dyDescent="0.25">
      <c r="A73" s="1"/>
      <c r="B73" s="30"/>
      <c r="C73" s="30"/>
    </row>
    <row r="74" spans="1:10" s="28" customFormat="1" x14ac:dyDescent="0.25">
      <c r="A74" s="1"/>
      <c r="B74" s="31" t="s">
        <v>29</v>
      </c>
      <c r="C74" s="256" t="s">
        <v>30</v>
      </c>
      <c r="D74" s="200">
        <f>ROUND(-D50+D70+D72,4)</f>
        <v>0</v>
      </c>
      <c r="E74" s="200">
        <f>ROUND(-E50+E70+E72,4)</f>
        <v>0</v>
      </c>
      <c r="F74" s="333">
        <f>ROUND(-F50+F70+F72,4)</f>
        <v>0</v>
      </c>
      <c r="G74" s="333">
        <f>ROUND(-G50+G70+G72,4)</f>
        <v>0</v>
      </c>
      <c r="H74" s="333">
        <f>ROUND(-H50+H70+H72,4)</f>
        <v>0</v>
      </c>
      <c r="I74" s="244"/>
      <c r="J74" s="244"/>
    </row>
    <row r="75" spans="1:10" x14ac:dyDescent="0.25">
      <c r="G75" s="27"/>
      <c r="H75" s="27"/>
      <c r="I75" s="27"/>
      <c r="J75" s="27"/>
    </row>
  </sheetData>
  <sheetProtection algorithmName="SHA-512" hashValue="8MzYX87c3sIMTnV89vc2BjGyaqbvqBSUZI8gmlRxZU9gwJg0HeNRPVDQoknuUQ9pK9P/IE70FBYOaNvl4HZs2Q==" saltValue="BmFm9Q3k8rD1oIdDZKNI5A==" spinCount="100000" sheet="1" formatRows="0"/>
  <mergeCells count="3">
    <mergeCell ref="E6:F6"/>
    <mergeCell ref="B15:B50"/>
    <mergeCell ref="B52:B70"/>
  </mergeCells>
  <conditionalFormatting sqref="F15:F24">
    <cfRule type="expression" dxfId="373" priority="34">
      <formula>$E$3&gt;45657</formula>
    </cfRule>
  </conditionalFormatting>
  <conditionalFormatting sqref="F26:F35">
    <cfRule type="expression" dxfId="372" priority="33">
      <formula>$E$3&gt;45657</formula>
    </cfRule>
  </conditionalFormatting>
  <conditionalFormatting sqref="F37">
    <cfRule type="expression" dxfId="371" priority="32">
      <formula>$E$3&gt;45657</formula>
    </cfRule>
  </conditionalFormatting>
  <conditionalFormatting sqref="F39:F48">
    <cfRule type="expression" dxfId="370" priority="31">
      <formula>$E$3&gt;45657</formula>
    </cfRule>
  </conditionalFormatting>
  <conditionalFormatting sqref="F52:F53">
    <cfRule type="expression" dxfId="369" priority="30">
      <formula>$E$3&gt;45657</formula>
    </cfRule>
  </conditionalFormatting>
  <conditionalFormatting sqref="F55:F66">
    <cfRule type="expression" dxfId="368" priority="29">
      <formula>$E$3&gt;45657</formula>
    </cfRule>
  </conditionalFormatting>
  <conditionalFormatting sqref="F68:F69">
    <cfRule type="expression" dxfId="367" priority="28">
      <formula>$E$3&gt;45657</formula>
    </cfRule>
  </conditionalFormatting>
  <conditionalFormatting sqref="F72">
    <cfRule type="expression" dxfId="366" priority="27">
      <formula>$E$3&gt;45657</formula>
    </cfRule>
  </conditionalFormatting>
  <conditionalFormatting sqref="F12:H12">
    <cfRule type="notContainsBlanks" dxfId="365" priority="35">
      <formula>LEN(TRIM(F12))&gt;0</formula>
    </cfRule>
  </conditionalFormatting>
  <conditionalFormatting sqref="F13:H13">
    <cfRule type="containsText" dxfId="364" priority="19" operator="containsText" text="1. - 4. Quartal">
      <formula>NOT(ISERROR(SEARCH("1. - 4. Quartal",F13)))</formula>
    </cfRule>
  </conditionalFormatting>
  <conditionalFormatting sqref="F25:H25">
    <cfRule type="cellIs" dxfId="363" priority="21" operator="greaterThan">
      <formula>0</formula>
    </cfRule>
  </conditionalFormatting>
  <conditionalFormatting sqref="F36:H36">
    <cfRule type="cellIs" dxfId="362" priority="20" operator="greaterThan">
      <formula>0</formula>
    </cfRule>
  </conditionalFormatting>
  <conditionalFormatting sqref="F38:H38">
    <cfRule type="cellIs" dxfId="361" priority="22" operator="greaterThan">
      <formula>0</formula>
    </cfRule>
  </conditionalFormatting>
  <conditionalFormatting sqref="F49:H50">
    <cfRule type="cellIs" dxfId="360" priority="24" operator="greaterThan">
      <formula>0</formula>
    </cfRule>
  </conditionalFormatting>
  <conditionalFormatting sqref="F54:H54">
    <cfRule type="cellIs" dxfId="359" priority="23" operator="greaterThan">
      <formula>0</formula>
    </cfRule>
  </conditionalFormatting>
  <conditionalFormatting sqref="F67:H67">
    <cfRule type="cellIs" dxfId="358" priority="25" operator="greaterThan">
      <formula>0</formula>
    </cfRule>
  </conditionalFormatting>
  <conditionalFormatting sqref="F70:H70">
    <cfRule type="cellIs" dxfId="357" priority="26" operator="greaterThan">
      <formula>0</formula>
    </cfRule>
  </conditionalFormatting>
  <conditionalFormatting sqref="F74:H74">
    <cfRule type="cellIs" dxfId="356" priority="18" operator="greaterThan">
      <formula>0</formula>
    </cfRule>
  </conditionalFormatting>
  <conditionalFormatting sqref="G15:G24">
    <cfRule type="expression" dxfId="355" priority="17">
      <formula>$E$3&gt;46022</formula>
    </cfRule>
  </conditionalFormatting>
  <conditionalFormatting sqref="G26:G35">
    <cfRule type="expression" dxfId="354" priority="15">
      <formula>$E$3&gt;46022</formula>
    </cfRule>
  </conditionalFormatting>
  <conditionalFormatting sqref="G37">
    <cfRule type="expression" dxfId="353" priority="14">
      <formula>$E$3&gt;46022</formula>
    </cfRule>
  </conditionalFormatting>
  <conditionalFormatting sqref="G39:G48">
    <cfRule type="expression" dxfId="352" priority="13">
      <formula>$E$3&gt;46022</formula>
    </cfRule>
  </conditionalFormatting>
  <conditionalFormatting sqref="G52:G53">
    <cfRule type="expression" dxfId="351" priority="12">
      <formula>$E$3&gt;46022</formula>
    </cfRule>
  </conditionalFormatting>
  <conditionalFormatting sqref="G55:G66">
    <cfRule type="expression" dxfId="350" priority="9">
      <formula>$E$3&gt;46022</formula>
    </cfRule>
  </conditionalFormatting>
  <conditionalFormatting sqref="G68:G69">
    <cfRule type="expression" dxfId="349" priority="10">
      <formula>$E$3&gt;46022</formula>
    </cfRule>
  </conditionalFormatting>
  <conditionalFormatting sqref="G72">
    <cfRule type="expression" dxfId="348" priority="8">
      <formula>$E$3&gt;46022</formula>
    </cfRule>
  </conditionalFormatting>
  <conditionalFormatting sqref="H15:H24">
    <cfRule type="expression" dxfId="347" priority="16">
      <formula>$E$3&gt;46387</formula>
    </cfRule>
  </conditionalFormatting>
  <conditionalFormatting sqref="H26:H35">
    <cfRule type="expression" dxfId="346" priority="7">
      <formula>$E$3&gt;46387</formula>
    </cfRule>
  </conditionalFormatting>
  <conditionalFormatting sqref="H37">
    <cfRule type="expression" dxfId="345" priority="6">
      <formula>$E$3&gt;46387</formula>
    </cfRule>
  </conditionalFormatting>
  <conditionalFormatting sqref="H39:H48">
    <cfRule type="expression" dxfId="344" priority="5">
      <formula>$E$3&gt;46387</formula>
    </cfRule>
  </conditionalFormatting>
  <conditionalFormatting sqref="H52:H53">
    <cfRule type="expression" dxfId="343" priority="4">
      <formula>$E$3&gt;46387</formula>
    </cfRule>
  </conditionalFormatting>
  <conditionalFormatting sqref="H55:H66">
    <cfRule type="expression" dxfId="342" priority="3">
      <formula>$E$3&gt;46387</formula>
    </cfRule>
  </conditionalFormatting>
  <conditionalFormatting sqref="H68:H69">
    <cfRule type="expression" dxfId="341" priority="2">
      <formula>$E$3&gt;46387</formula>
    </cfRule>
  </conditionalFormatting>
  <conditionalFormatting sqref="H72">
    <cfRule type="expression" dxfId="340" priority="1">
      <formula>$E$3&gt;46387</formula>
    </cfRule>
  </conditionalFormatting>
  <dataValidations count="4">
    <dataValidation type="decimal" allowBlank="1" showInputMessage="1" showErrorMessage="1" error="Bitte nur positive Werte einfügen!" sqref="I46:K50 H46:H48" xr:uid="{00000000-0002-0000-2F00-000000000000}">
      <formula1>0</formula1>
      <formula2>999999999999999000</formula2>
    </dataValidation>
    <dataValidation type="decimal" allowBlank="1" showInputMessage="1" showErrorMessage="1" error="Bitte nur positive Werte einfügen!" sqref="G54:K58 E61 I28:K44 G60:K61 H37 H39:H44 H28:H35" xr:uid="{00000000-0002-0000-2F00-000001000000}">
      <formula1>0</formula1>
      <formula2>999999999999</formula2>
    </dataValidation>
    <dataValidation type="decimal" allowBlank="1" showInputMessage="1" showErrorMessage="1" error="Bitte nur positive Werte einfügen!" sqref="I22:K26 H26 G22:H24" xr:uid="{00000000-0002-0000-2F00-000002000000}">
      <formula1>0</formula1>
      <formula2>9999999999999</formula2>
    </dataValidation>
    <dataValidation allowBlank="1" showInputMessage="1" prompt="Rote Markierung, wenn Zellen außerhalb der Lfz. befüllt sind." sqref="F63" xr:uid="{2F0CC576-075F-44CF-AF15-E993E4A31953}"/>
  </dataValidations>
  <pageMargins left="0.23622047244094491" right="0.23622047244094491" top="0.74803149606299213" bottom="0.74803149606299213" header="0.31496062992125984" footer="0.31496062992125984"/>
  <pageSetup paperSize="8" scale="85" orientation="portrait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2F00-000004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2F00-000005000000}">
          <x14:formula1>
            <xm:f>'Strat.Ziele_Projektträger_Förd.'!$C$6:$C$15</xm:f>
          </x14:formula1>
          <xm:sqref>K9 H9</xm:sqref>
        </x14:dataValidation>
        <x14:dataValidation type="list" allowBlank="1" showInputMessage="1" showErrorMessage="1" xr:uid="{00000000-0002-0000-2F00-000006000000}">
          <x14:formula1>
            <xm:f>Listen!$B$2:$B$34</xm:f>
          </x14:formula1>
          <xm:sqref>E18</xm:sqref>
        </x14:dataValidation>
        <x14:dataValidation type="list" allowBlank="1" showInputMessage="1" showErrorMessage="1" xr:uid="{00000000-0002-0000-2F00-000007000000}">
          <x14:formula1>
            <xm:f>'Strat.Ziele_Projektträger_Förd.'!$C$34:$C$43</xm:f>
          </x14:formula1>
          <xm:sqref>I9:J9</xm:sqref>
        </x14:dataValidation>
        <x14:dataValidation type="list" allowBlank="1" showInputMessage="1" showErrorMessage="1" xr:uid="{00000000-0002-0000-2F00-000008000000}">
          <x14:formula1>
            <xm:f>Listen!$S$3:$S$50</xm:f>
          </x14:formula1>
          <xm:sqref>F9</xm:sqref>
        </x14:dataValidation>
      </x14:dataValidation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J75"/>
  <sheetViews>
    <sheetView topLeftCell="A2" workbookViewId="0">
      <selection activeCell="F12" sqref="F12:H74"/>
    </sheetView>
  </sheetViews>
  <sheetFormatPr baseColWidth="10" defaultColWidth="16.7109375" defaultRowHeight="15" outlineLevelRow="1" x14ac:dyDescent="0.25"/>
  <cols>
    <col min="1" max="1" width="2.7109375" style="1" customWidth="1"/>
    <col min="2" max="2" width="3.7109375" style="1" customWidth="1"/>
    <col min="3" max="3" width="36.7109375" style="1" customWidth="1"/>
    <col min="4" max="7" width="17.7109375" style="1" customWidth="1"/>
    <col min="8" max="8" width="16.7109375" style="1"/>
    <col min="9" max="10" width="16.7109375" style="1" customWidth="1"/>
    <col min="11" max="11" width="3.7109375" style="1" customWidth="1"/>
    <col min="12" max="16384" width="16.7109375" style="1"/>
  </cols>
  <sheetData>
    <row r="1" spans="1:10" hidden="1" x14ac:dyDescent="0.25">
      <c r="A1" s="19" t="str">
        <f ca="1">MID(CELL("filename",A1),FIND("]",CELL("filename",A1))+1,256)</f>
        <v>Projekt41</v>
      </c>
      <c r="B1" s="19"/>
      <c r="C1" s="20"/>
      <c r="D1" s="1" t="str">
        <f ca="1">MID(CELL("Dateiname",A2),FIND("]",CELL("Dateiname",A2))+1,31)</f>
        <v>Projekt41</v>
      </c>
      <c r="G1" s="21"/>
    </row>
    <row r="3" spans="1:10" hidden="1" outlineLevel="1" x14ac:dyDescent="0.25">
      <c r="C3" s="1" t="s">
        <v>324</v>
      </c>
      <c r="D3" s="1" t="str">
        <f>+LEFT(D9,2)</f>
        <v>RM</v>
      </c>
      <c r="E3" s="327">
        <f>+F9</f>
        <v>44255</v>
      </c>
      <c r="F3" s="327">
        <f>+F9</f>
        <v>44255</v>
      </c>
      <c r="G3" s="327">
        <f>+F9</f>
        <v>44255</v>
      </c>
      <c r="H3" s="1" t="str">
        <f>+G12</f>
        <v xml:space="preserve"> </v>
      </c>
      <c r="I3" s="1" t="str">
        <f>+H12</f>
        <v xml:space="preserve"> </v>
      </c>
    </row>
    <row r="4" spans="1:10" ht="15.75" collapsed="1" x14ac:dyDescent="0.25">
      <c r="C4" s="22" t="str">
        <f>+CONCATENATE(C9," (EU-kofinanziert)")</f>
        <v>Projekt 41 (EU-kofinanziert)</v>
      </c>
      <c r="D4" s="22"/>
      <c r="E4" s="22"/>
    </row>
    <row r="5" spans="1:10" ht="15.75" x14ac:dyDescent="0.25">
      <c r="C5" s="22"/>
    </row>
    <row r="6" spans="1:10" s="23" customFormat="1" x14ac:dyDescent="0.25">
      <c r="C6" s="179" t="s">
        <v>18</v>
      </c>
      <c r="D6" s="7" t="s">
        <v>18</v>
      </c>
      <c r="E6" s="377" t="s">
        <v>20</v>
      </c>
      <c r="F6" s="378"/>
      <c r="G6" s="7" t="s">
        <v>18</v>
      </c>
      <c r="H6" s="7"/>
      <c r="I6" s="7" t="s">
        <v>251</v>
      </c>
      <c r="J6" s="374" t="s">
        <v>380</v>
      </c>
    </row>
    <row r="7" spans="1:10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</row>
    <row r="8" spans="1:10" ht="5.0999999999999996" customHeight="1" x14ac:dyDescent="0.25"/>
    <row r="9" spans="1:10" s="24" customFormat="1" ht="51" customHeight="1" x14ac:dyDescent="0.25">
      <c r="C9" s="124" t="s">
        <v>386</v>
      </c>
      <c r="D9" s="124" t="s">
        <v>4</v>
      </c>
      <c r="E9" s="125">
        <v>44197</v>
      </c>
      <c r="F9" s="125">
        <v>44255</v>
      </c>
      <c r="G9" s="268" t="s">
        <v>24</v>
      </c>
      <c r="H9" s="268" t="s">
        <v>10</v>
      </c>
      <c r="I9" s="268" t="s">
        <v>10</v>
      </c>
      <c r="J9" s="375"/>
    </row>
    <row r="10" spans="1:10" s="144" customFormat="1" ht="26.1" customHeight="1" x14ac:dyDescent="0.2">
      <c r="C10" s="177"/>
      <c r="D10" s="241"/>
      <c r="G10" s="145"/>
      <c r="I10" s="220"/>
      <c r="J10" s="220"/>
    </row>
    <row r="11" spans="1:10" s="25" customFormat="1" x14ac:dyDescent="0.25">
      <c r="D11" s="236"/>
    </row>
    <row r="12" spans="1:10" x14ac:dyDescent="0.25">
      <c r="C12" s="2"/>
      <c r="D12" s="192" t="s">
        <v>154</v>
      </c>
      <c r="E12" s="339">
        <f>+Finanztabelle!F2</f>
        <v>2024</v>
      </c>
      <c r="F12" s="341" t="str">
        <f>+IF(E3&gt;45657,E12+1," ")</f>
        <v xml:space="preserve"> </v>
      </c>
      <c r="G12" s="341" t="str">
        <f>+IF(AND(E3&gt;45657,F3&gt;46022),F12+1," ")</f>
        <v xml:space="preserve"> </v>
      </c>
      <c r="H12" s="341" t="str">
        <f>+IF(AND(E3&gt;45657,F3&gt;46022,G3&gt;46387),G12+1," ")</f>
        <v xml:space="preserve"> </v>
      </c>
      <c r="I12" s="243"/>
      <c r="J12" s="243"/>
    </row>
    <row r="13" spans="1:10" s="23" customFormat="1" x14ac:dyDescent="0.25">
      <c r="C13" s="17" t="s">
        <v>37</v>
      </c>
      <c r="D13" s="192" t="s">
        <v>364</v>
      </c>
      <c r="E13" s="269" t="s">
        <v>252</v>
      </c>
      <c r="F13" s="342" t="str">
        <f>+IF(F12=" ","","1. - 4. Quartal")</f>
        <v/>
      </c>
      <c r="G13" s="342" t="str">
        <f>+IF(G12=" ","","1. - 4. Quartal")</f>
        <v/>
      </c>
      <c r="H13" s="342" t="str">
        <f>+IF(H12=" ","","1. - 4. Quartal")</f>
        <v/>
      </c>
      <c r="I13" s="190"/>
      <c r="J13" s="190"/>
    </row>
    <row r="14" spans="1:10" ht="5.0999999999999996" customHeight="1" x14ac:dyDescent="0.25"/>
    <row r="15" spans="1:10" s="26" customFormat="1" x14ac:dyDescent="0.25">
      <c r="A15" s="1"/>
      <c r="B15" s="426" t="s">
        <v>3</v>
      </c>
      <c r="C15" s="194" t="s">
        <v>253</v>
      </c>
      <c r="D15" s="26">
        <f t="shared" ref="D15:D24" si="0">+SUM(E15:H15)</f>
        <v>0</v>
      </c>
      <c r="E15" s="340"/>
      <c r="F15" s="350"/>
      <c r="G15" s="350"/>
      <c r="H15" s="350"/>
    </row>
    <row r="16" spans="1:10" s="26" customFormat="1" x14ac:dyDescent="0.25">
      <c r="A16" s="1"/>
      <c r="B16" s="426"/>
      <c r="C16" s="194" t="s">
        <v>253</v>
      </c>
      <c r="D16" s="26">
        <f t="shared" si="0"/>
        <v>0</v>
      </c>
      <c r="E16" s="340"/>
      <c r="F16" s="350"/>
      <c r="G16" s="350"/>
      <c r="H16" s="350"/>
    </row>
    <row r="17" spans="1:8" s="26" customFormat="1" x14ac:dyDescent="0.25">
      <c r="A17" s="1"/>
      <c r="B17" s="426"/>
      <c r="C17" s="196"/>
      <c r="D17" s="26">
        <f t="shared" si="0"/>
        <v>0</v>
      </c>
      <c r="E17" s="340"/>
      <c r="F17" s="350"/>
      <c r="G17" s="350"/>
      <c r="H17" s="350"/>
    </row>
    <row r="18" spans="1:8" s="26" customFormat="1" x14ac:dyDescent="0.25">
      <c r="A18" s="1"/>
      <c r="B18" s="426"/>
      <c r="C18" s="196"/>
      <c r="D18" s="26">
        <f t="shared" si="0"/>
        <v>0</v>
      </c>
      <c r="E18" s="340"/>
      <c r="F18" s="350"/>
      <c r="G18" s="350"/>
      <c r="H18" s="350"/>
    </row>
    <row r="19" spans="1:8" s="26" customFormat="1" x14ac:dyDescent="0.25">
      <c r="A19" s="1"/>
      <c r="B19" s="426"/>
      <c r="C19" s="196"/>
      <c r="D19" s="26">
        <f t="shared" si="0"/>
        <v>0</v>
      </c>
      <c r="E19" s="340"/>
      <c r="F19" s="350"/>
      <c r="G19" s="350"/>
      <c r="H19" s="350"/>
    </row>
    <row r="20" spans="1:8" s="26" customFormat="1" x14ac:dyDescent="0.25">
      <c r="A20" s="1"/>
      <c r="B20" s="426"/>
      <c r="C20" s="196"/>
      <c r="D20" s="26">
        <f t="shared" si="0"/>
        <v>0</v>
      </c>
      <c r="E20" s="340"/>
      <c r="F20" s="350"/>
      <c r="G20" s="350"/>
      <c r="H20" s="350"/>
    </row>
    <row r="21" spans="1:8" s="26" customFormat="1" x14ac:dyDescent="0.25">
      <c r="A21" s="1"/>
      <c r="B21" s="426"/>
      <c r="C21" s="196"/>
      <c r="D21" s="26">
        <f t="shared" si="0"/>
        <v>0</v>
      </c>
      <c r="E21" s="340"/>
      <c r="F21" s="350"/>
      <c r="G21" s="350"/>
      <c r="H21" s="350"/>
    </row>
    <row r="22" spans="1:8" s="26" customFormat="1" x14ac:dyDescent="0.25">
      <c r="A22" s="1"/>
      <c r="B22" s="426"/>
      <c r="C22" s="196"/>
      <c r="D22" s="26">
        <f t="shared" si="0"/>
        <v>0</v>
      </c>
      <c r="E22" s="340"/>
      <c r="F22" s="350"/>
      <c r="G22" s="350"/>
      <c r="H22" s="350"/>
    </row>
    <row r="23" spans="1:8" s="26" customFormat="1" x14ac:dyDescent="0.25">
      <c r="A23" s="1"/>
      <c r="B23" s="426"/>
      <c r="C23" s="196"/>
      <c r="D23" s="26">
        <f t="shared" si="0"/>
        <v>0</v>
      </c>
      <c r="E23" s="340"/>
      <c r="F23" s="350"/>
      <c r="G23" s="350"/>
      <c r="H23" s="350"/>
    </row>
    <row r="24" spans="1:8" s="26" customFormat="1" x14ac:dyDescent="0.25">
      <c r="A24" s="1"/>
      <c r="B24" s="426"/>
      <c r="C24" s="270"/>
      <c r="D24" s="26">
        <f t="shared" si="0"/>
        <v>0</v>
      </c>
      <c r="E24" s="340"/>
      <c r="F24" s="350"/>
      <c r="G24" s="350"/>
      <c r="H24" s="350"/>
    </row>
    <row r="25" spans="1:8" s="6" customFormat="1" x14ac:dyDescent="0.25">
      <c r="A25" s="1"/>
      <c r="B25" s="426"/>
      <c r="C25" s="246" t="s">
        <v>196</v>
      </c>
      <c r="D25" s="200">
        <f>SUM(D15:D24)</f>
        <v>0</v>
      </c>
      <c r="E25" s="200">
        <f>SUM(E15:E24)</f>
        <v>0</v>
      </c>
      <c r="F25" s="333">
        <f>SUM(F15:F24)</f>
        <v>0</v>
      </c>
      <c r="G25" s="333">
        <f>SUM(G15:G24)</f>
        <v>0</v>
      </c>
      <c r="H25" s="333">
        <f>SUM(H15:H24)</f>
        <v>0</v>
      </c>
    </row>
    <row r="26" spans="1:8" s="26" customFormat="1" x14ac:dyDescent="0.25">
      <c r="A26" s="1"/>
      <c r="B26" s="426"/>
      <c r="C26" s="202" t="s">
        <v>254</v>
      </c>
      <c r="D26" s="26">
        <f t="shared" ref="D26:D35" si="1">+SUM(E26:H26)</f>
        <v>0</v>
      </c>
      <c r="E26" s="340"/>
      <c r="F26" s="350"/>
      <c r="G26" s="350"/>
      <c r="H26" s="350"/>
    </row>
    <row r="27" spans="1:8" s="26" customFormat="1" x14ac:dyDescent="0.25">
      <c r="A27" s="1"/>
      <c r="B27" s="426"/>
      <c r="C27" s="205"/>
      <c r="D27" s="26">
        <f t="shared" si="1"/>
        <v>0</v>
      </c>
      <c r="E27" s="340"/>
      <c r="F27" s="350"/>
      <c r="G27" s="350"/>
      <c r="H27" s="350"/>
    </row>
    <row r="28" spans="1:8" s="26" customFormat="1" x14ac:dyDescent="0.25">
      <c r="A28" s="1"/>
      <c r="B28" s="426"/>
      <c r="C28" s="205"/>
      <c r="D28" s="26">
        <f t="shared" si="1"/>
        <v>0</v>
      </c>
      <c r="E28" s="340"/>
      <c r="F28" s="350"/>
      <c r="G28" s="350"/>
      <c r="H28" s="350"/>
    </row>
    <row r="29" spans="1:8" s="26" customFormat="1" x14ac:dyDescent="0.25">
      <c r="A29" s="1"/>
      <c r="B29" s="426"/>
      <c r="C29" s="205"/>
      <c r="D29" s="26">
        <f t="shared" si="1"/>
        <v>0</v>
      </c>
      <c r="E29" s="340"/>
      <c r="F29" s="350"/>
      <c r="G29" s="350"/>
      <c r="H29" s="350"/>
    </row>
    <row r="30" spans="1:8" s="26" customFormat="1" x14ac:dyDescent="0.25">
      <c r="A30" s="1"/>
      <c r="B30" s="426"/>
      <c r="C30" s="205"/>
      <c r="D30" s="26">
        <f t="shared" si="1"/>
        <v>0</v>
      </c>
      <c r="E30" s="340"/>
      <c r="F30" s="350"/>
      <c r="G30" s="350"/>
      <c r="H30" s="350"/>
    </row>
    <row r="31" spans="1:8" s="26" customFormat="1" x14ac:dyDescent="0.25">
      <c r="A31" s="1"/>
      <c r="B31" s="426"/>
      <c r="C31" s="205"/>
      <c r="D31" s="26">
        <f t="shared" si="1"/>
        <v>0</v>
      </c>
      <c r="E31" s="340"/>
      <c r="F31" s="350"/>
      <c r="G31" s="350"/>
      <c r="H31" s="350"/>
    </row>
    <row r="32" spans="1:8" s="26" customFormat="1" x14ac:dyDescent="0.25">
      <c r="A32" s="1"/>
      <c r="B32" s="426"/>
      <c r="C32" s="205"/>
      <c r="D32" s="26">
        <f t="shared" si="1"/>
        <v>0</v>
      </c>
      <c r="E32" s="340"/>
      <c r="F32" s="350"/>
      <c r="G32" s="350"/>
      <c r="H32" s="350"/>
    </row>
    <row r="33" spans="1:8" s="26" customFormat="1" x14ac:dyDescent="0.25">
      <c r="A33" s="1"/>
      <c r="B33" s="426"/>
      <c r="C33" s="205"/>
      <c r="D33" s="26">
        <f t="shared" si="1"/>
        <v>0</v>
      </c>
      <c r="E33" s="340"/>
      <c r="F33" s="350"/>
      <c r="G33" s="350"/>
      <c r="H33" s="350"/>
    </row>
    <row r="34" spans="1:8" s="26" customFormat="1" x14ac:dyDescent="0.25">
      <c r="A34" s="1"/>
      <c r="B34" s="426"/>
      <c r="C34" s="205"/>
      <c r="D34" s="26">
        <f t="shared" si="1"/>
        <v>0</v>
      </c>
      <c r="E34" s="340"/>
      <c r="F34" s="350"/>
      <c r="G34" s="350"/>
      <c r="H34" s="350"/>
    </row>
    <row r="35" spans="1:8" s="26" customFormat="1" x14ac:dyDescent="0.25">
      <c r="A35" s="1"/>
      <c r="B35" s="426"/>
      <c r="C35" s="205"/>
      <c r="D35" s="26">
        <f t="shared" si="1"/>
        <v>0</v>
      </c>
      <c r="E35" s="340"/>
      <c r="F35" s="350"/>
      <c r="G35" s="350"/>
      <c r="H35" s="350"/>
    </row>
    <row r="36" spans="1:8" s="26" customFormat="1" x14ac:dyDescent="0.25">
      <c r="A36" s="1"/>
      <c r="B36" s="426"/>
      <c r="C36" s="247" t="s">
        <v>200</v>
      </c>
      <c r="D36" s="242">
        <f>SUM(D26:D35)</f>
        <v>0</v>
      </c>
      <c r="E36" s="242">
        <f>SUM(E26:E35)</f>
        <v>0</v>
      </c>
      <c r="F36" s="334">
        <f>SUM(F26:F35)</f>
        <v>0</v>
      </c>
      <c r="G36" s="334">
        <f>SUM(G26:G35)</f>
        <v>0</v>
      </c>
      <c r="H36" s="334">
        <f>SUM(H26:H35)</f>
        <v>0</v>
      </c>
    </row>
    <row r="37" spans="1:8" s="26" customFormat="1" x14ac:dyDescent="0.25">
      <c r="A37" s="1"/>
      <c r="B37" s="426"/>
      <c r="C37" s="247" t="s">
        <v>201</v>
      </c>
      <c r="D37" s="26">
        <f>+SUM(E37:H37)</f>
        <v>0</v>
      </c>
      <c r="E37" s="340"/>
      <c r="F37" s="350"/>
      <c r="G37" s="350"/>
      <c r="H37" s="350"/>
    </row>
    <row r="38" spans="1:8" s="6" customFormat="1" x14ac:dyDescent="0.25">
      <c r="A38" s="1"/>
      <c r="B38" s="426"/>
      <c r="C38" s="246" t="s">
        <v>46</v>
      </c>
      <c r="D38" s="200">
        <f>+D36+D37</f>
        <v>0</v>
      </c>
      <c r="E38" s="200">
        <f>+E36+E37</f>
        <v>0</v>
      </c>
      <c r="F38" s="333">
        <f>+F36+F37</f>
        <v>0</v>
      </c>
      <c r="G38" s="333">
        <f>+G36+G37</f>
        <v>0</v>
      </c>
      <c r="H38" s="333">
        <f>+H36+H37</f>
        <v>0</v>
      </c>
    </row>
    <row r="39" spans="1:8" s="26" customFormat="1" x14ac:dyDescent="0.25">
      <c r="A39" s="1"/>
      <c r="B39" s="426"/>
      <c r="C39" s="194" t="s">
        <v>255</v>
      </c>
      <c r="D39" s="26">
        <f t="shared" ref="D39:D48" si="2">+SUM(E39:H39)</f>
        <v>0</v>
      </c>
      <c r="E39" s="340"/>
      <c r="F39" s="350"/>
      <c r="G39" s="350"/>
      <c r="H39" s="350"/>
    </row>
    <row r="40" spans="1:8" s="26" customFormat="1" x14ac:dyDescent="0.25">
      <c r="A40" s="1"/>
      <c r="B40" s="426"/>
      <c r="C40" s="194"/>
      <c r="D40" s="26">
        <f t="shared" si="2"/>
        <v>0</v>
      </c>
      <c r="E40" s="340"/>
      <c r="F40" s="350"/>
      <c r="G40" s="350"/>
      <c r="H40" s="350"/>
    </row>
    <row r="41" spans="1:8" s="26" customFormat="1" x14ac:dyDescent="0.25">
      <c r="A41" s="1"/>
      <c r="B41" s="426"/>
      <c r="C41" s="194"/>
      <c r="D41" s="26">
        <f t="shared" si="2"/>
        <v>0</v>
      </c>
      <c r="E41" s="340"/>
      <c r="F41" s="350"/>
      <c r="G41" s="350"/>
      <c r="H41" s="350"/>
    </row>
    <row r="42" spans="1:8" s="26" customFormat="1" x14ac:dyDescent="0.25">
      <c r="A42" s="1"/>
      <c r="B42" s="426"/>
      <c r="C42" s="194"/>
      <c r="D42" s="26">
        <f t="shared" si="2"/>
        <v>0</v>
      </c>
      <c r="E42" s="340"/>
      <c r="F42" s="350"/>
      <c r="G42" s="350"/>
      <c r="H42" s="350"/>
    </row>
    <row r="43" spans="1:8" s="26" customFormat="1" x14ac:dyDescent="0.25">
      <c r="A43" s="1"/>
      <c r="B43" s="426"/>
      <c r="C43" s="194"/>
      <c r="D43" s="26">
        <f t="shared" si="2"/>
        <v>0</v>
      </c>
      <c r="E43" s="340"/>
      <c r="F43" s="350"/>
      <c r="G43" s="350"/>
      <c r="H43" s="350"/>
    </row>
    <row r="44" spans="1:8" s="26" customFormat="1" x14ac:dyDescent="0.25">
      <c r="A44" s="1"/>
      <c r="B44" s="426"/>
      <c r="C44" s="194"/>
      <c r="D44" s="26">
        <f t="shared" si="2"/>
        <v>0</v>
      </c>
      <c r="E44" s="340"/>
      <c r="F44" s="350"/>
      <c r="G44" s="350"/>
      <c r="H44" s="350"/>
    </row>
    <row r="45" spans="1:8" s="26" customFormat="1" x14ac:dyDescent="0.25">
      <c r="A45" s="1"/>
      <c r="B45" s="426"/>
      <c r="C45" s="194"/>
      <c r="D45" s="26">
        <f t="shared" si="2"/>
        <v>0</v>
      </c>
      <c r="E45" s="340"/>
      <c r="F45" s="350"/>
      <c r="G45" s="350"/>
      <c r="H45" s="350"/>
    </row>
    <row r="46" spans="1:8" s="26" customFormat="1" x14ac:dyDescent="0.25">
      <c r="A46" s="1"/>
      <c r="B46" s="426"/>
      <c r="C46" s="194"/>
      <c r="D46" s="26">
        <f t="shared" si="2"/>
        <v>0</v>
      </c>
      <c r="E46" s="340"/>
      <c r="F46" s="350"/>
      <c r="G46" s="350"/>
      <c r="H46" s="350"/>
    </row>
    <row r="47" spans="1:8" s="26" customFormat="1" x14ac:dyDescent="0.25">
      <c r="A47" s="1"/>
      <c r="B47" s="426"/>
      <c r="C47" s="196"/>
      <c r="D47" s="26">
        <f t="shared" si="2"/>
        <v>0</v>
      </c>
      <c r="E47" s="340"/>
      <c r="F47" s="350"/>
      <c r="G47" s="350"/>
      <c r="H47" s="350"/>
    </row>
    <row r="48" spans="1:8" s="26" customFormat="1" x14ac:dyDescent="0.25">
      <c r="A48" s="1"/>
      <c r="B48" s="426"/>
      <c r="C48" s="196"/>
      <c r="D48" s="26">
        <f t="shared" si="2"/>
        <v>0</v>
      </c>
      <c r="E48" s="340"/>
      <c r="F48" s="350"/>
      <c r="G48" s="350"/>
      <c r="H48" s="350"/>
    </row>
    <row r="49" spans="1:10" s="6" customFormat="1" x14ac:dyDescent="0.25">
      <c r="A49" s="1"/>
      <c r="B49" s="426"/>
      <c r="C49" s="246" t="s">
        <v>204</v>
      </c>
      <c r="D49" s="200">
        <f>SUM(D39:D48)</f>
        <v>0</v>
      </c>
      <c r="E49" s="200">
        <f>SUM(E39:E48)</f>
        <v>0</v>
      </c>
      <c r="F49" s="333">
        <f>SUM(F39:F48)</f>
        <v>0</v>
      </c>
      <c r="G49" s="333">
        <f>SUM(G39:G48)</f>
        <v>0</v>
      </c>
      <c r="H49" s="333">
        <f>SUM(H39:H48)</f>
        <v>0</v>
      </c>
    </row>
    <row r="50" spans="1:10" s="6" customFormat="1" x14ac:dyDescent="0.25">
      <c r="A50" s="1"/>
      <c r="B50" s="426"/>
      <c r="C50" s="246" t="s">
        <v>3</v>
      </c>
      <c r="D50" s="200">
        <f t="shared" ref="D50:E50" si="3">+D25+D38+D49</f>
        <v>0</v>
      </c>
      <c r="E50" s="200">
        <f t="shared" si="3"/>
        <v>0</v>
      </c>
      <c r="F50" s="333">
        <f>+F25+F38+F49</f>
        <v>0</v>
      </c>
      <c r="G50" s="333">
        <f t="shared" ref="G50:H50" si="4">+G25+G38+G49</f>
        <v>0</v>
      </c>
      <c r="H50" s="333">
        <f t="shared" si="4"/>
        <v>0</v>
      </c>
    </row>
    <row r="51" spans="1:10" s="28" customFormat="1" ht="5.0999999999999996" customHeight="1" x14ac:dyDescent="0.25">
      <c r="A51" s="1"/>
      <c r="B51" s="1"/>
      <c r="C51" s="30"/>
    </row>
    <row r="52" spans="1:10" s="28" customFormat="1" ht="15" customHeight="1" x14ac:dyDescent="0.25">
      <c r="A52" s="1"/>
      <c r="B52" s="427" t="s">
        <v>205</v>
      </c>
      <c r="C52" s="249" t="s">
        <v>146</v>
      </c>
      <c r="D52" s="26">
        <f t="shared" ref="D52:D53" si="5">+SUM(E52:H52)</f>
        <v>0</v>
      </c>
      <c r="E52" s="340"/>
      <c r="F52" s="350"/>
      <c r="G52" s="350"/>
      <c r="H52" s="350"/>
      <c r="I52" s="26"/>
      <c r="J52" s="26"/>
    </row>
    <row r="53" spans="1:10" s="28" customFormat="1" ht="15" customHeight="1" x14ac:dyDescent="0.25">
      <c r="A53" s="1"/>
      <c r="B53" s="427"/>
      <c r="C53" s="249" t="s">
        <v>147</v>
      </c>
      <c r="D53" s="26">
        <f t="shared" si="5"/>
        <v>0</v>
      </c>
      <c r="E53" s="340"/>
      <c r="F53" s="350"/>
      <c r="G53" s="350"/>
      <c r="H53" s="350"/>
      <c r="I53" s="26"/>
      <c r="J53" s="26"/>
    </row>
    <row r="54" spans="1:10" s="28" customFormat="1" x14ac:dyDescent="0.25">
      <c r="A54" s="1"/>
      <c r="B54" s="427"/>
      <c r="C54" s="250" t="s">
        <v>206</v>
      </c>
      <c r="D54" s="200">
        <f>SUM(D52:D53)</f>
        <v>0</v>
      </c>
      <c r="E54" s="200">
        <f>SUM(E52:E53)</f>
        <v>0</v>
      </c>
      <c r="F54" s="333">
        <f>SUM(F52:F53)</f>
        <v>0</v>
      </c>
      <c r="G54" s="333">
        <f>SUM(G52:G53)</f>
        <v>0</v>
      </c>
      <c r="H54" s="333">
        <f>SUM(H52:H53)</f>
        <v>0</v>
      </c>
      <c r="I54" s="26"/>
      <c r="J54" s="26"/>
    </row>
    <row r="55" spans="1:10" s="28" customFormat="1" x14ac:dyDescent="0.25">
      <c r="A55" s="1"/>
      <c r="B55" s="427"/>
      <c r="C55" s="272" t="s">
        <v>321</v>
      </c>
      <c r="D55" s="26">
        <f t="shared" ref="D55:D66" si="6">+SUM(E55:H55)</f>
        <v>0</v>
      </c>
      <c r="E55" s="340"/>
      <c r="F55" s="350"/>
      <c r="G55" s="350"/>
      <c r="H55" s="350"/>
      <c r="I55" s="26"/>
      <c r="J55" s="26"/>
    </row>
    <row r="56" spans="1:10" s="28" customFormat="1" x14ac:dyDescent="0.25">
      <c r="A56" s="1"/>
      <c r="B56" s="427"/>
      <c r="C56" s="272" t="s">
        <v>256</v>
      </c>
      <c r="D56" s="26">
        <f t="shared" si="6"/>
        <v>0</v>
      </c>
      <c r="E56" s="340"/>
      <c r="F56" s="350"/>
      <c r="G56" s="350"/>
      <c r="H56" s="350"/>
      <c r="I56" s="26"/>
      <c r="J56" s="26"/>
    </row>
    <row r="57" spans="1:10" s="28" customFormat="1" x14ac:dyDescent="0.25">
      <c r="A57" s="1"/>
      <c r="B57" s="427"/>
      <c r="C57" s="272"/>
      <c r="D57" s="26">
        <f t="shared" si="6"/>
        <v>0</v>
      </c>
      <c r="E57" s="340"/>
      <c r="F57" s="350"/>
      <c r="G57" s="350"/>
      <c r="H57" s="350"/>
      <c r="I57" s="26"/>
      <c r="J57" s="26"/>
    </row>
    <row r="58" spans="1:10" s="28" customFormat="1" x14ac:dyDescent="0.25">
      <c r="A58" s="1"/>
      <c r="B58" s="427"/>
      <c r="C58" s="272"/>
      <c r="D58" s="26">
        <f t="shared" si="6"/>
        <v>0</v>
      </c>
      <c r="E58" s="340"/>
      <c r="F58" s="350"/>
      <c r="G58" s="350"/>
      <c r="H58" s="350"/>
      <c r="I58" s="26"/>
      <c r="J58" s="26"/>
    </row>
    <row r="59" spans="1:10" s="28" customFormat="1" x14ac:dyDescent="0.25">
      <c r="A59" s="1"/>
      <c r="B59" s="427"/>
      <c r="C59" s="272"/>
      <c r="D59" s="26">
        <f t="shared" si="6"/>
        <v>0</v>
      </c>
      <c r="E59" s="340"/>
      <c r="F59" s="350"/>
      <c r="G59" s="350"/>
      <c r="H59" s="350"/>
      <c r="I59" s="26"/>
      <c r="J59" s="26"/>
    </row>
    <row r="60" spans="1:10" s="28" customFormat="1" x14ac:dyDescent="0.25">
      <c r="A60" s="1"/>
      <c r="B60" s="427"/>
      <c r="C60" s="272"/>
      <c r="D60" s="26">
        <f t="shared" si="6"/>
        <v>0</v>
      </c>
      <c r="E60" s="340"/>
      <c r="F60" s="350"/>
      <c r="G60" s="350"/>
      <c r="H60" s="350"/>
      <c r="I60" s="26"/>
      <c r="J60" s="26"/>
    </row>
    <row r="61" spans="1:10" s="28" customFormat="1" x14ac:dyDescent="0.25">
      <c r="A61" s="1"/>
      <c r="B61" s="427"/>
      <c r="C61" s="272"/>
      <c r="D61" s="26">
        <f t="shared" si="6"/>
        <v>0</v>
      </c>
      <c r="E61" s="340"/>
      <c r="F61" s="350"/>
      <c r="G61" s="350"/>
      <c r="H61" s="350"/>
      <c r="I61" s="26"/>
      <c r="J61" s="26"/>
    </row>
    <row r="62" spans="1:10" s="28" customFormat="1" x14ac:dyDescent="0.25">
      <c r="A62" s="1"/>
      <c r="B62" s="427"/>
      <c r="C62" s="272"/>
      <c r="D62" s="26">
        <f t="shared" si="6"/>
        <v>0</v>
      </c>
      <c r="E62" s="340"/>
      <c r="F62" s="350"/>
      <c r="G62" s="350"/>
      <c r="H62" s="350"/>
      <c r="I62" s="26"/>
      <c r="J62" s="26"/>
    </row>
    <row r="63" spans="1:10" s="28" customFormat="1" x14ac:dyDescent="0.25">
      <c r="A63" s="1"/>
      <c r="B63" s="427"/>
      <c r="C63" s="272"/>
      <c r="D63" s="26">
        <f t="shared" si="6"/>
        <v>0</v>
      </c>
      <c r="E63" s="340"/>
      <c r="F63" s="350"/>
      <c r="G63" s="350"/>
      <c r="H63" s="350"/>
      <c r="I63" s="26"/>
      <c r="J63" s="26"/>
    </row>
    <row r="64" spans="1:10" s="28" customFormat="1" x14ac:dyDescent="0.25">
      <c r="A64" s="1"/>
      <c r="B64" s="427"/>
      <c r="C64" s="272"/>
      <c r="D64" s="26">
        <f t="shared" si="6"/>
        <v>0</v>
      </c>
      <c r="E64" s="340"/>
      <c r="F64" s="350"/>
      <c r="G64" s="350"/>
      <c r="H64" s="350"/>
      <c r="I64" s="26"/>
      <c r="J64" s="26"/>
    </row>
    <row r="65" spans="1:10" s="28" customFormat="1" x14ac:dyDescent="0.25">
      <c r="A65" s="1"/>
      <c r="B65" s="427"/>
      <c r="C65" s="272"/>
      <c r="D65" s="26">
        <f t="shared" si="6"/>
        <v>0</v>
      </c>
      <c r="E65" s="340"/>
      <c r="F65" s="350"/>
      <c r="G65" s="350"/>
      <c r="H65" s="350"/>
      <c r="I65" s="26"/>
      <c r="J65" s="26"/>
    </row>
    <row r="66" spans="1:10" s="28" customFormat="1" x14ac:dyDescent="0.25">
      <c r="A66" s="1"/>
      <c r="B66" s="427"/>
      <c r="C66" s="272"/>
      <c r="D66" s="26">
        <f t="shared" si="6"/>
        <v>0</v>
      </c>
      <c r="E66" s="340"/>
      <c r="F66" s="350"/>
      <c r="G66" s="350"/>
      <c r="H66" s="350"/>
      <c r="I66" s="26"/>
      <c r="J66" s="26"/>
    </row>
    <row r="67" spans="1:10" s="28" customFormat="1" ht="15" customHeight="1" x14ac:dyDescent="0.25">
      <c r="A67" s="1"/>
      <c r="B67" s="427"/>
      <c r="C67" s="250" t="s">
        <v>150</v>
      </c>
      <c r="D67" s="200">
        <f>+IFERROR(SUM(D55:D66),"")</f>
        <v>0</v>
      </c>
      <c r="E67" s="200">
        <f>+IFERROR(SUM(E55:E66),"")</f>
        <v>0</v>
      </c>
      <c r="F67" s="333">
        <f>+IFERROR(SUM(F55:F66),"")</f>
        <v>0</v>
      </c>
      <c r="G67" s="333">
        <f>+IFERROR(SUM(G55:G66),"")</f>
        <v>0</v>
      </c>
      <c r="H67" s="333">
        <f>+IFERROR(SUM(H55:H66),"")</f>
        <v>0</v>
      </c>
    </row>
    <row r="68" spans="1:10" s="28" customFormat="1" ht="15" customHeight="1" x14ac:dyDescent="0.25">
      <c r="A68" s="1"/>
      <c r="B68" s="427"/>
      <c r="C68" s="271" t="s">
        <v>175</v>
      </c>
      <c r="D68" s="26">
        <f t="shared" ref="D68:D69" si="7">+SUM(E68:H68)</f>
        <v>0</v>
      </c>
      <c r="E68" s="340"/>
      <c r="F68" s="350"/>
      <c r="G68" s="350"/>
      <c r="H68" s="350"/>
    </row>
    <row r="69" spans="1:10" s="28" customFormat="1" ht="15" customHeight="1" x14ac:dyDescent="0.25">
      <c r="A69" s="1"/>
      <c r="B69" s="427"/>
      <c r="C69" s="271" t="s">
        <v>25</v>
      </c>
      <c r="D69" s="26">
        <f t="shared" si="7"/>
        <v>0</v>
      </c>
      <c r="E69" s="340"/>
      <c r="F69" s="350"/>
      <c r="G69" s="350"/>
      <c r="H69" s="350"/>
      <c r="I69" s="26"/>
      <c r="J69" s="26"/>
    </row>
    <row r="70" spans="1:10" s="28" customFormat="1" ht="15" customHeight="1" x14ac:dyDescent="0.25">
      <c r="A70" s="1"/>
      <c r="B70" s="427"/>
      <c r="C70" s="250" t="s">
        <v>208</v>
      </c>
      <c r="D70" s="200">
        <f>+D54+D67+D68+D69</f>
        <v>0</v>
      </c>
      <c r="E70" s="200">
        <f>+E54+E67+E68+E69</f>
        <v>0</v>
      </c>
      <c r="F70" s="333">
        <f>+F54+F67+F68+F69</f>
        <v>0</v>
      </c>
      <c r="G70" s="333">
        <f t="shared" ref="G70:H70" si="8">+G54+G67+G68+G69</f>
        <v>0</v>
      </c>
      <c r="H70" s="333">
        <f t="shared" si="8"/>
        <v>0</v>
      </c>
      <c r="I70" s="244"/>
      <c r="J70" s="244"/>
    </row>
    <row r="71" spans="1:10" s="28" customFormat="1" ht="5.0999999999999996" customHeight="1" x14ac:dyDescent="0.25">
      <c r="A71" s="1"/>
      <c r="B71" s="1"/>
      <c r="C71" s="30"/>
    </row>
    <row r="72" spans="1:10" s="28" customFormat="1" x14ac:dyDescent="0.25">
      <c r="A72" s="1"/>
      <c r="B72" s="29" t="s">
        <v>28</v>
      </c>
      <c r="C72" s="255" t="s">
        <v>27</v>
      </c>
      <c r="D72" s="26">
        <f t="shared" ref="D72" si="9">+SUM(E72:H72)</f>
        <v>0</v>
      </c>
      <c r="E72" s="340"/>
      <c r="F72" s="350"/>
      <c r="G72" s="350"/>
      <c r="H72" s="350"/>
      <c r="I72" s="26"/>
      <c r="J72" s="26"/>
    </row>
    <row r="73" spans="1:10" s="28" customFormat="1" ht="5.0999999999999996" customHeight="1" x14ac:dyDescent="0.25">
      <c r="A73" s="1"/>
      <c r="B73" s="30"/>
      <c r="C73" s="30"/>
    </row>
    <row r="74" spans="1:10" s="28" customFormat="1" x14ac:dyDescent="0.25">
      <c r="A74" s="1"/>
      <c r="B74" s="31" t="s">
        <v>29</v>
      </c>
      <c r="C74" s="256" t="s">
        <v>30</v>
      </c>
      <c r="D74" s="200">
        <f>ROUND(-D50+D70+D72,4)</f>
        <v>0</v>
      </c>
      <c r="E74" s="200">
        <f>ROUND(-E50+E70+E72,4)</f>
        <v>0</v>
      </c>
      <c r="F74" s="333">
        <f>ROUND(-F50+F70+F72,4)</f>
        <v>0</v>
      </c>
      <c r="G74" s="333">
        <f>ROUND(-G50+G70+G72,4)</f>
        <v>0</v>
      </c>
      <c r="H74" s="333">
        <f>ROUND(-H50+H70+H72,4)</f>
        <v>0</v>
      </c>
      <c r="I74" s="244"/>
      <c r="J74" s="244"/>
    </row>
    <row r="75" spans="1:10" x14ac:dyDescent="0.25">
      <c r="G75" s="27"/>
      <c r="H75" s="27"/>
      <c r="I75" s="27"/>
      <c r="J75" s="27"/>
    </row>
  </sheetData>
  <sheetProtection algorithmName="SHA-512" hashValue="wBf+SBN/KxnHhBdek3aZt7dI/UYi3bRBQib6A1IapeQRjZRgioG3U90kqb4Iz9LJX8v6VaemmHm3EVejLD1XKw==" saltValue="zkglUMViQu8Pdq634zdRHw==" spinCount="100000" sheet="1" formatRows="0"/>
  <mergeCells count="3">
    <mergeCell ref="E6:F6"/>
    <mergeCell ref="B15:B50"/>
    <mergeCell ref="B52:B70"/>
  </mergeCells>
  <conditionalFormatting sqref="F15:F24">
    <cfRule type="expression" dxfId="339" priority="34">
      <formula>$E$3&gt;45657</formula>
    </cfRule>
  </conditionalFormatting>
  <conditionalFormatting sqref="F26:F35">
    <cfRule type="expression" dxfId="338" priority="33">
      <formula>$E$3&gt;45657</formula>
    </cfRule>
  </conditionalFormatting>
  <conditionalFormatting sqref="F37">
    <cfRule type="expression" dxfId="337" priority="32">
      <formula>$E$3&gt;45657</formula>
    </cfRule>
  </conditionalFormatting>
  <conditionalFormatting sqref="F39:F48">
    <cfRule type="expression" dxfId="336" priority="31">
      <formula>$E$3&gt;45657</formula>
    </cfRule>
  </conditionalFormatting>
  <conditionalFormatting sqref="F52:F53">
    <cfRule type="expression" dxfId="335" priority="30">
      <formula>$E$3&gt;45657</formula>
    </cfRule>
  </conditionalFormatting>
  <conditionalFormatting sqref="F55:F66">
    <cfRule type="expression" dxfId="334" priority="29">
      <formula>$E$3&gt;45657</formula>
    </cfRule>
  </conditionalFormatting>
  <conditionalFormatting sqref="F68:F69">
    <cfRule type="expression" dxfId="333" priority="28">
      <formula>$E$3&gt;45657</formula>
    </cfRule>
  </conditionalFormatting>
  <conditionalFormatting sqref="F72">
    <cfRule type="expression" dxfId="332" priority="27">
      <formula>$E$3&gt;45657</formula>
    </cfRule>
  </conditionalFormatting>
  <conditionalFormatting sqref="F12:H12">
    <cfRule type="notContainsBlanks" dxfId="331" priority="35">
      <formula>LEN(TRIM(F12))&gt;0</formula>
    </cfRule>
  </conditionalFormatting>
  <conditionalFormatting sqref="F13:H13">
    <cfRule type="containsText" dxfId="330" priority="19" operator="containsText" text="1. - 4. Quartal">
      <formula>NOT(ISERROR(SEARCH("1. - 4. Quartal",F13)))</formula>
    </cfRule>
  </conditionalFormatting>
  <conditionalFormatting sqref="F25:H25">
    <cfRule type="cellIs" dxfId="329" priority="21" operator="greaterThan">
      <formula>0</formula>
    </cfRule>
  </conditionalFormatting>
  <conditionalFormatting sqref="F36:H36">
    <cfRule type="cellIs" dxfId="328" priority="20" operator="greaterThan">
      <formula>0</formula>
    </cfRule>
  </conditionalFormatting>
  <conditionalFormatting sqref="F38:H38">
    <cfRule type="cellIs" dxfId="327" priority="22" operator="greaterThan">
      <formula>0</formula>
    </cfRule>
  </conditionalFormatting>
  <conditionalFormatting sqref="F49:H50">
    <cfRule type="cellIs" dxfId="326" priority="24" operator="greaterThan">
      <formula>0</formula>
    </cfRule>
  </conditionalFormatting>
  <conditionalFormatting sqref="F54:H54">
    <cfRule type="cellIs" dxfId="325" priority="23" operator="greaterThan">
      <formula>0</formula>
    </cfRule>
  </conditionalFormatting>
  <conditionalFormatting sqref="F67:H67">
    <cfRule type="cellIs" dxfId="324" priority="25" operator="greaterThan">
      <formula>0</formula>
    </cfRule>
  </conditionalFormatting>
  <conditionalFormatting sqref="F70:H70">
    <cfRule type="cellIs" dxfId="323" priority="26" operator="greaterThan">
      <formula>0</formula>
    </cfRule>
  </conditionalFormatting>
  <conditionalFormatting sqref="F74:H74">
    <cfRule type="cellIs" dxfId="322" priority="18" operator="greaterThan">
      <formula>0</formula>
    </cfRule>
  </conditionalFormatting>
  <conditionalFormatting sqref="G15:G24">
    <cfRule type="expression" dxfId="321" priority="17">
      <formula>$E$3&gt;46022</formula>
    </cfRule>
  </conditionalFormatting>
  <conditionalFormatting sqref="G26:G35">
    <cfRule type="expression" dxfId="320" priority="15">
      <formula>$E$3&gt;46022</formula>
    </cfRule>
  </conditionalFormatting>
  <conditionalFormatting sqref="G37">
    <cfRule type="expression" dxfId="319" priority="14">
      <formula>$E$3&gt;46022</formula>
    </cfRule>
  </conditionalFormatting>
  <conditionalFormatting sqref="G39:G48">
    <cfRule type="expression" dxfId="318" priority="13">
      <formula>$E$3&gt;46022</formula>
    </cfRule>
  </conditionalFormatting>
  <conditionalFormatting sqref="G52:G53">
    <cfRule type="expression" dxfId="317" priority="12">
      <formula>$E$3&gt;46022</formula>
    </cfRule>
  </conditionalFormatting>
  <conditionalFormatting sqref="G55:G66">
    <cfRule type="expression" dxfId="316" priority="9">
      <formula>$E$3&gt;46022</formula>
    </cfRule>
  </conditionalFormatting>
  <conditionalFormatting sqref="G68:G69">
    <cfRule type="expression" dxfId="315" priority="10">
      <formula>$E$3&gt;46022</formula>
    </cfRule>
  </conditionalFormatting>
  <conditionalFormatting sqref="G72">
    <cfRule type="expression" dxfId="314" priority="8">
      <formula>$E$3&gt;46022</formula>
    </cfRule>
  </conditionalFormatting>
  <conditionalFormatting sqref="H15:H24">
    <cfRule type="expression" dxfId="313" priority="16">
      <formula>$E$3&gt;46387</formula>
    </cfRule>
  </conditionalFormatting>
  <conditionalFormatting sqref="H26:H35">
    <cfRule type="expression" dxfId="312" priority="7">
      <formula>$E$3&gt;46387</formula>
    </cfRule>
  </conditionalFormatting>
  <conditionalFormatting sqref="H37">
    <cfRule type="expression" dxfId="311" priority="6">
      <formula>$E$3&gt;46387</formula>
    </cfRule>
  </conditionalFormatting>
  <conditionalFormatting sqref="H39:H48">
    <cfRule type="expression" dxfId="310" priority="5">
      <formula>$E$3&gt;46387</formula>
    </cfRule>
  </conditionalFormatting>
  <conditionalFormatting sqref="H52:H53">
    <cfRule type="expression" dxfId="309" priority="4">
      <formula>$E$3&gt;46387</formula>
    </cfRule>
  </conditionalFormatting>
  <conditionalFormatting sqref="H55:H66">
    <cfRule type="expression" dxfId="308" priority="3">
      <formula>$E$3&gt;46387</formula>
    </cfRule>
  </conditionalFormatting>
  <conditionalFormatting sqref="H68:H69">
    <cfRule type="expression" dxfId="307" priority="2">
      <formula>$E$3&gt;46387</formula>
    </cfRule>
  </conditionalFormatting>
  <conditionalFormatting sqref="H72">
    <cfRule type="expression" dxfId="306" priority="1">
      <formula>$E$3&gt;46387</formula>
    </cfRule>
  </conditionalFormatting>
  <dataValidations count="4">
    <dataValidation allowBlank="1" showInputMessage="1" prompt="Rote Markierung, wenn Zellen außerhalb der Lfz. befüllt sind." sqref="F63" xr:uid="{50047C44-7653-4AFE-B13A-C18329DFBABE}"/>
    <dataValidation type="decimal" allowBlank="1" showInputMessage="1" showErrorMessage="1" error="Bitte nur positive Werte einfügen!" sqref="I22:K26 H26 G22:H24" xr:uid="{00000000-0002-0000-3000-000001000000}">
      <formula1>0</formula1>
      <formula2>9999999999999</formula2>
    </dataValidation>
    <dataValidation type="decimal" allowBlank="1" showInputMessage="1" showErrorMessage="1" error="Bitte nur positive Werte einfügen!" sqref="G54:K58 E61 I28:K44 G60:K61 H37 H39:H44 H28:H35" xr:uid="{00000000-0002-0000-3000-000002000000}">
      <formula1>0</formula1>
      <formula2>999999999999</formula2>
    </dataValidation>
    <dataValidation type="decimal" allowBlank="1" showInputMessage="1" showErrorMessage="1" error="Bitte nur positive Werte einfügen!" sqref="I46:K50 H46:H48" xr:uid="{00000000-0002-0000-3000-000003000000}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85" orientation="portrait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3000-000004000000}">
          <x14:formula1>
            <xm:f>Listen!$B$2:$B$34</xm:f>
          </x14:formula1>
          <xm:sqref>E18</xm:sqref>
        </x14:dataValidation>
        <x14:dataValidation type="list" allowBlank="1" showInputMessage="1" showErrorMessage="1" xr:uid="{00000000-0002-0000-3000-000005000000}">
          <x14:formula1>
            <xm:f>'Strat.Ziele_Projektträger_Förd.'!$C$6:$C$15</xm:f>
          </x14:formula1>
          <xm:sqref>K9 H9</xm:sqref>
        </x14:dataValidation>
        <x14:dataValidation type="list" allowBlank="1" showInputMessage="1" showErrorMessage="1" xr:uid="{00000000-0002-0000-3000-000006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3000-000007000000}">
          <x14:formula1>
            <xm:f>'Strat.Ziele_Projektträger_Förd.'!$C$34:$C$43</xm:f>
          </x14:formula1>
          <xm:sqref>I9:J9</xm:sqref>
        </x14:dataValidation>
        <x14:dataValidation type="list" allowBlank="1" showInputMessage="1" showErrorMessage="1" xr:uid="{00000000-0002-0000-3000-000008000000}">
          <x14:formula1>
            <xm:f>Listen!$S$3:$S$50</xm:f>
          </x14:formula1>
          <xm:sqref>F9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2:AA218"/>
  <sheetViews>
    <sheetView zoomScale="70" zoomScaleNormal="70" workbookViewId="0">
      <selection activeCell="S79" sqref="S79:T79"/>
    </sheetView>
  </sheetViews>
  <sheetFormatPr baseColWidth="10" defaultRowHeight="15" outlineLevelRow="1" outlineLevelCol="1" x14ac:dyDescent="0.25"/>
  <cols>
    <col min="1" max="1" width="5.7109375" style="1" customWidth="1"/>
    <col min="2" max="2" width="15.7109375" style="1" hidden="1" customWidth="1" outlineLevel="1"/>
    <col min="3" max="3" width="5.7109375" style="1" hidden="1" customWidth="1" outlineLevel="1"/>
    <col min="4" max="4" width="17.140625" style="1" hidden="1" customWidth="1" outlineLevel="1" collapsed="1"/>
    <col min="5" max="6" width="17.140625" style="1" hidden="1" customWidth="1" outlineLevel="1"/>
    <col min="7" max="7" width="20.28515625" style="1" hidden="1" customWidth="1" outlineLevel="1"/>
    <col min="8" max="8" width="17.140625" style="1" hidden="1" customWidth="1" outlineLevel="1"/>
    <col min="9" max="9" width="22.7109375" style="1" customWidth="1" collapsed="1"/>
    <col min="10" max="10" width="29" style="46" customWidth="1"/>
    <col min="11" max="12" width="16.7109375" style="1" customWidth="1"/>
    <col min="13" max="18" width="16.7109375" style="58" customWidth="1"/>
    <col min="19" max="20" width="17.5703125" style="58" customWidth="1"/>
    <col min="21" max="22" width="11.42578125" style="58" customWidth="1"/>
    <col min="23" max="24" width="11.42578125" style="1" customWidth="1"/>
    <col min="25" max="25" width="16.7109375" style="1" customWidth="1"/>
    <col min="26" max="26" width="13.42578125" style="1" customWidth="1"/>
    <col min="27" max="28" width="18.85546875" style="1" customWidth="1"/>
    <col min="29" max="16384" width="11.42578125" style="1"/>
  </cols>
  <sheetData>
    <row r="2" spans="2:27" s="46" customFormat="1" ht="15.75" x14ac:dyDescent="0.25">
      <c r="D2" s="1"/>
      <c r="E2" s="1"/>
      <c r="F2" s="1"/>
      <c r="G2" s="1"/>
      <c r="H2" s="1"/>
      <c r="I2" s="22" t="s">
        <v>7</v>
      </c>
      <c r="J2" s="1"/>
      <c r="K2" s="92">
        <f>+Finanztabelle!$F$2</f>
        <v>2024</v>
      </c>
      <c r="L2" s="1"/>
      <c r="M2" s="135"/>
      <c r="N2" s="58"/>
      <c r="O2" s="58"/>
      <c r="P2" s="58"/>
      <c r="Q2" s="58"/>
      <c r="R2" s="135"/>
      <c r="S2" s="135"/>
      <c r="T2" s="36">
        <f>+IF(Projekt1!F3&gt;44570,K2+1,0)+IF(Projekt2!F3&gt;44570,K2+1,0)+IF(Projekt3!F3&gt;44570,K2+1,0)+IF(Projekt4!F3&gt;44570,K2+1,0)+IF(Projekt5!F3&gt;44570,K2+1,0)+IF(Projekt6!F3&gt;44570,K2+1,0)+IF(Projekt7!F3&gt;44570,K2+1,0)+IF(Projekt8!F3&gt;44570,K2+1,0)+IF(Projekt9!F3&gt;44570,K2+1,0)+IF(Projekt10!F3&gt;44570,K2+1,0)+IF(Projekt11!F3&gt;44570,K2+1,0)+IF(Projekt12!F3&gt;44570,K2+1,0)+IF(Projekt13!F3&gt;44570,K2+1,0)+IF(Projekt14!F3&gt;44570,K2+1,0)+IF(Projekt15!F3&gt;44570,K2+1,0)+IF(Projekt16!F3&gt;44570,K2+1,0)+IF(Projekt17!F3&gt;44570,K2+1,0)+IF(Projekt18!F3&gt;44570,K2+1,0)+IF(Projekt19!F3&gt;44570,K2+1,0)+IF(Projekt20!F3&gt;44570,K2+1,0)+IF(Projekt21!F3&gt;44570,K2+1,0)+IF(Projekt22!F3&gt;44570,K2+1,0)+IF(Projekt23!F3&gt;44570,K2+1,0)+IF(Projekt24!F3&gt;44570,K2+1,0)+IF(Projekt25!F3&gt;44570,K2+1,0)+IF(Projekt36!E3&gt;44570,K2+1,0)+IF(Projekt37!E3&gt;44570,K2+1,0)+IF(Projekt38!E3&gt;44570,K2+1,0)+IF(Projekt39!E3&gt;44570,K2+1,0)+IF(Projekt40!E3&gt;44570,K2+1,0)+IF(Projekt41!E3&gt;44570,K2+1,0)+IF(Projekt42!E3&gt;44570,K2+1,0)+IF(Projekt43!E3&gt;44570,K2+1,0)+IF(Projekt44!E3&gt;44570,K2+1,0)+IF(Projekt45!E3&gt;44570,K2+1,0)+IF(Projekt46!E3&gt;44570,K2+1,0)+IF(Projekt47!E3&gt;44570,K2+1,0)+IF(Projekt48!E3&gt;44570,K2+1,0)+IF(Projekt49!E3&gt;44570,K2+1,0)+IF(Projekt50!E3&gt;44570,K2+1,0)</f>
        <v>12150</v>
      </c>
      <c r="U2" s="58"/>
      <c r="V2" s="58"/>
    </row>
    <row r="3" spans="2:27" s="46" customFormat="1" x14ac:dyDescent="0.25">
      <c r="D3" s="1"/>
      <c r="E3" s="1"/>
      <c r="F3" s="1"/>
      <c r="G3" s="1"/>
      <c r="H3" s="1"/>
      <c r="I3" s="1"/>
      <c r="K3" s="1"/>
      <c r="L3" s="1"/>
      <c r="M3" s="136"/>
      <c r="N3" s="58"/>
      <c r="O3" s="58"/>
      <c r="P3" s="58"/>
      <c r="Q3" s="58"/>
      <c r="R3" s="58"/>
      <c r="S3" s="135"/>
      <c r="T3" s="1"/>
      <c r="U3" s="1"/>
      <c r="V3" s="136"/>
    </row>
    <row r="4" spans="2:27" s="46" customFormat="1" hidden="1" outlineLevel="1" x14ac:dyDescent="0.25">
      <c r="D4" s="1"/>
      <c r="E4" s="1"/>
      <c r="F4" s="1"/>
      <c r="G4" s="1"/>
      <c r="H4" s="1"/>
      <c r="I4" s="1"/>
      <c r="K4" s="233" t="s">
        <v>308</v>
      </c>
      <c r="L4" s="233" t="s">
        <v>309</v>
      </c>
      <c r="M4" s="296" t="s">
        <v>317</v>
      </c>
      <c r="N4" s="58"/>
      <c r="O4" s="58"/>
      <c r="P4" s="58"/>
      <c r="S4" s="233" t="s">
        <v>308</v>
      </c>
      <c r="T4" s="233" t="s">
        <v>309</v>
      </c>
      <c r="U4" s="296" t="s">
        <v>317</v>
      </c>
      <c r="V4" s="233" t="s">
        <v>308</v>
      </c>
      <c r="W4" s="233" t="s">
        <v>309</v>
      </c>
      <c r="X4" s="296" t="s">
        <v>317</v>
      </c>
      <c r="Y4" s="233" t="s">
        <v>308</v>
      </c>
      <c r="Z4" s="233" t="s">
        <v>309</v>
      </c>
      <c r="AA4" s="296" t="s">
        <v>317</v>
      </c>
    </row>
    <row r="5" spans="2:27" s="46" customFormat="1" hidden="1" outlineLevel="1" x14ac:dyDescent="0.25">
      <c r="D5" s="1">
        <f ca="1">+IF($E$13=D17,1,0)</f>
        <v>1</v>
      </c>
      <c r="E5" s="1">
        <f ca="1">+MATCH(E13,D17:D20,0)</f>
        <v>1</v>
      </c>
      <c r="F5" s="1"/>
      <c r="G5" s="1"/>
      <c r="H5" s="1"/>
      <c r="I5" s="1"/>
      <c r="J5" s="292" t="s">
        <v>306</v>
      </c>
      <c r="K5" s="1" t="s">
        <v>310</v>
      </c>
      <c r="L5" s="1" t="s">
        <v>311</v>
      </c>
      <c r="M5" s="290" t="s">
        <v>316</v>
      </c>
      <c r="N5" s="58"/>
      <c r="O5" s="58"/>
      <c r="P5" s="58"/>
      <c r="S5" s="1"/>
      <c r="T5" s="1"/>
      <c r="U5" s="290"/>
      <c r="V5" s="1"/>
      <c r="W5" s="1"/>
      <c r="X5" s="290"/>
      <c r="Y5" s="1"/>
      <c r="Z5" s="1"/>
      <c r="AA5" s="290"/>
    </row>
    <row r="6" spans="2:27" s="46" customFormat="1" hidden="1" outlineLevel="1" x14ac:dyDescent="0.25">
      <c r="D6" s="1">
        <f t="shared" ref="D6:D7" ca="1" si="0">+IF($E$13=D18,1,0)</f>
        <v>1</v>
      </c>
      <c r="E6" s="1"/>
      <c r="F6" s="1"/>
      <c r="G6" s="1"/>
      <c r="H6" s="1"/>
      <c r="I6" s="1"/>
      <c r="J6" s="292" t="s">
        <v>217</v>
      </c>
      <c r="K6" s="1" t="s">
        <v>312</v>
      </c>
      <c r="L6" s="1" t="s">
        <v>313</v>
      </c>
      <c r="M6" s="1" t="s">
        <v>316</v>
      </c>
      <c r="N6" s="58"/>
      <c r="O6" s="58"/>
      <c r="P6" s="58"/>
      <c r="S6" s="1"/>
      <c r="T6" s="1"/>
      <c r="U6" s="1"/>
      <c r="V6" s="1"/>
      <c r="W6" s="1"/>
      <c r="X6" s="1"/>
      <c r="Y6" s="1"/>
      <c r="Z6" s="1"/>
      <c r="AA6" s="1"/>
    </row>
    <row r="7" spans="2:27" s="46" customFormat="1" hidden="1" outlineLevel="1" x14ac:dyDescent="0.25">
      <c r="D7" s="1">
        <f t="shared" ca="1" si="0"/>
        <v>1</v>
      </c>
      <c r="E7" s="1"/>
      <c r="F7" s="1"/>
      <c r="G7" s="1"/>
      <c r="H7" s="1"/>
      <c r="I7" s="1"/>
      <c r="J7" s="292" t="s">
        <v>0</v>
      </c>
      <c r="K7" s="1" t="s">
        <v>314</v>
      </c>
      <c r="L7" s="1" t="s">
        <v>312</v>
      </c>
      <c r="M7" s="1" t="s">
        <v>316</v>
      </c>
      <c r="N7" s="58"/>
      <c r="O7" s="58"/>
      <c r="P7" s="58"/>
      <c r="S7" s="1"/>
      <c r="T7" s="1"/>
      <c r="U7" s="1"/>
      <c r="V7" s="1"/>
      <c r="W7" s="1"/>
      <c r="X7" s="1"/>
      <c r="Y7" s="1" t="s">
        <v>368</v>
      </c>
      <c r="Z7" s="1" t="s">
        <v>369</v>
      </c>
      <c r="AA7" s="1" t="s">
        <v>370</v>
      </c>
    </row>
    <row r="8" spans="2:27" s="46" customFormat="1" hidden="1" outlineLevel="1" x14ac:dyDescent="0.25">
      <c r="D8" s="1"/>
      <c r="E8" s="1"/>
      <c r="F8" s="1"/>
      <c r="G8" s="1"/>
      <c r="H8" s="1"/>
      <c r="I8" s="1"/>
      <c r="J8" s="292" t="s">
        <v>248</v>
      </c>
      <c r="K8" s="1" t="s">
        <v>313</v>
      </c>
      <c r="L8" s="1" t="s">
        <v>342</v>
      </c>
      <c r="M8" s="1" t="s">
        <v>343</v>
      </c>
      <c r="N8" s="58"/>
      <c r="O8" s="58"/>
      <c r="P8" s="58"/>
      <c r="S8" s="1" t="s">
        <v>365</v>
      </c>
      <c r="T8" s="1" t="s">
        <v>366</v>
      </c>
      <c r="U8" s="1" t="s">
        <v>367</v>
      </c>
      <c r="V8" s="1"/>
      <c r="W8" s="1"/>
      <c r="X8" s="1"/>
      <c r="Y8" s="1"/>
      <c r="Z8" s="1"/>
      <c r="AA8" s="1"/>
    </row>
    <row r="9" spans="2:27" s="46" customFormat="1" hidden="1" outlineLevel="1" x14ac:dyDescent="0.25">
      <c r="D9" s="1"/>
      <c r="E9" s="1"/>
      <c r="F9" s="1"/>
      <c r="G9" s="1"/>
      <c r="H9" s="1"/>
      <c r="I9" s="1"/>
      <c r="J9" s="293" t="s">
        <v>307</v>
      </c>
      <c r="K9" s="1" t="s">
        <v>315</v>
      </c>
      <c r="L9" s="1" t="s">
        <v>345</v>
      </c>
      <c r="M9" s="296" t="s">
        <v>344</v>
      </c>
      <c r="N9" s="58"/>
      <c r="O9" s="58"/>
      <c r="P9" s="58"/>
      <c r="Q9" s="293"/>
      <c r="S9" s="346" t="s">
        <v>346</v>
      </c>
      <c r="T9" s="346" t="s">
        <v>347</v>
      </c>
      <c r="U9" s="347" t="s">
        <v>348</v>
      </c>
      <c r="V9" s="346" t="s">
        <v>371</v>
      </c>
      <c r="W9" s="346" t="s">
        <v>372</v>
      </c>
      <c r="X9" s="347" t="s">
        <v>373</v>
      </c>
      <c r="Y9" s="346" t="s">
        <v>374</v>
      </c>
      <c r="Z9" s="346" t="s">
        <v>375</v>
      </c>
      <c r="AA9" s="347" t="s">
        <v>376</v>
      </c>
    </row>
    <row r="10" spans="2:27" s="46" customFormat="1" ht="45" hidden="1" outlineLevel="1" x14ac:dyDescent="0.25">
      <c r="C10" s="289"/>
      <c r="D10" s="294" t="s">
        <v>222</v>
      </c>
      <c r="E10" s="294"/>
      <c r="F10" s="294"/>
      <c r="G10" s="294"/>
      <c r="H10" s="294"/>
      <c r="I10" s="294"/>
      <c r="J10" s="295" t="s">
        <v>221</v>
      </c>
      <c r="K10" s="290" t="s">
        <v>188</v>
      </c>
      <c r="L10" s="290" t="s">
        <v>188</v>
      </c>
      <c r="M10" s="290" t="s">
        <v>189</v>
      </c>
      <c r="N10" s="290" t="s">
        <v>189</v>
      </c>
      <c r="O10" s="290" t="s">
        <v>190</v>
      </c>
      <c r="P10" s="290" t="s">
        <v>190</v>
      </c>
      <c r="Q10" s="290" t="s">
        <v>191</v>
      </c>
      <c r="R10" s="290" t="s">
        <v>191</v>
      </c>
      <c r="S10" s="345">
        <f>+T2</f>
        <v>12150</v>
      </c>
      <c r="T10" s="345">
        <f>+T2</f>
        <v>12150</v>
      </c>
      <c r="U10" s="348">
        <f>+IF((Projekt36!E3+Projekt36!F3)&gt;Projekt36!H3,S12+1,0)+IF((Projekt37!E3+Projekt37!F3)&gt;Projekt37!H3,S12+1,0)+IF((Projekt38!E3+Projekt38!F3)&gt;Projekt38!H3,S12+1,0)+IF((Projekt39!E3+Projekt39!F3)&gt;Projekt39!H3,S12+1,0)+IF((Projekt40!E3+Projekt40!F3)&gt;Projekt40!H3,S12+1,0)+IF((Projekt41!E3+Projekt41!F3)&gt;Projekt41!H3,S12+1,0)+IF((Projekt42!E3+Projekt42!F3)&gt;Projekt42!H3,S12+1,0)+IF((Projekt43!E3+Projekt43!F3)&gt;Projekt43!H3,S12+1,0)+IF((Projekt44!E3+Projekt44!F3)&gt;Projekt44!H3,S12+1,0)+IF((Projekt45!E3+Projekt45!F3)&gt;Projekt45!H3,S12+1,0)+IF((Projekt46!E3+Projekt46!F3)&gt;Projekt46!H3,S12+1,0)+IF((Projekt47!E3+Projekt47!F3)&gt;Projekt47!H3,S12+1,0)+IF((Projekt48!E3+Projekt48!F3)&gt;Projekt48!H3,S12+1,0)+IF((Projekt49!E3+Projekt49!F3)&gt;Projekt49!H3,S12+1,0)+IF((Projekt50!E3+Projekt50!F3)&gt;Projekt50!H3,S12+1,0)</f>
        <v>0</v>
      </c>
      <c r="V10" s="46">
        <f>+U10</f>
        <v>0</v>
      </c>
      <c r="W10" s="46">
        <f>+IF((Projekt36!E3+Projekt36!F3+Projekt36!G3)&gt;Projekt36!I3,U12+1,0)+IF((Projekt37!E3+Projekt37!F3+Projekt37!G3)&gt;Projekt37!I3,U12+1,0)+IF((Projekt38!E3+Projekt38!F3+Projekt38!G3)&gt;Projekt38!I3,U12+1,0)+IF((Projekt39!E3+Projekt39!F3+Projekt39!G3)&gt;Projekt39!I3,U12+1,0)+IF((Projekt40!E3+Projekt40!F3+Projekt40!G3)&gt;Projekt40!I3,U12+1,0)+IF((Projekt41!E3+Projekt41!F3+Projekt41!G3)&gt;Projekt41!I3,U12+1,0)+IF((Projekt42!E3+Projekt42!F3+Projekt42!G3)&gt;Projekt42!I3,U12+1,0)+IF((Projekt43!E3+Projekt43!F3+Projekt43!G3)&gt;Projekt43!I3,U12+1,0)+IF((Projekt44!E3+Projekt44!F3+Projekt44!G3)&gt;Projekt44!I3,U12+1,0)+IF((Projekt45!E3+Projekt45!F3+Projekt45!G3)&gt;Projekt45!I3,U12+1,0)+IF((Projekt46!E3+Projekt46!F3+Projekt46!G3)&gt;Projekt46!I3,U12+1,0)+IF((Projekt47!E3+Projekt47!F3+Projekt47!G3)&gt;Projekt47!I3,U12+1,0)+IF((Projekt48!E3+Projekt48!F3+Projekt48!G3)&gt;Projekt48!I3,U12+1,0)+IF((Projekt49!E3+Projekt49!F3+Projekt49!G3)&gt;Projekt49!I3,U12+1,0)+IF((Projekt50!E3+Projekt50!F3+Projekt50!G3)&gt;Projekt50!I3,U12+1,0)</f>
        <v>0</v>
      </c>
      <c r="X10" s="46">
        <f>+W10</f>
        <v>0</v>
      </c>
      <c r="Y10" s="58" t="s">
        <v>194</v>
      </c>
      <c r="Z10" s="291" t="s">
        <v>194</v>
      </c>
    </row>
    <row r="11" spans="2:27" hidden="1" outlineLevel="1" x14ac:dyDescent="0.25">
      <c r="D11" s="1" t="s">
        <v>326</v>
      </c>
      <c r="J11" s="46" t="s">
        <v>325</v>
      </c>
      <c r="K11" s="131"/>
      <c r="L11" s="59"/>
      <c r="M11" s="136"/>
      <c r="S11" s="323"/>
      <c r="T11" s="323"/>
    </row>
    <row r="12" spans="2:27" s="61" customFormat="1" hidden="1" outlineLevel="1" x14ac:dyDescent="0.25">
      <c r="C12" s="130"/>
      <c r="D12" s="130"/>
      <c r="E12" s="130"/>
      <c r="F12" s="130"/>
      <c r="G12" s="130"/>
      <c r="H12" s="130"/>
      <c r="I12" s="40"/>
      <c r="J12" s="60"/>
      <c r="K12" s="386" t="str">
        <f>+CONCATENATE(K2," ","-", "1. Quartal")</f>
        <v>2024 -1. Quartal</v>
      </c>
      <c r="L12" s="387"/>
      <c r="M12" s="386" t="str">
        <f>+CONCATENATE(K2," ","-", "2. Quartal")</f>
        <v>2024 -2. Quartal</v>
      </c>
      <c r="N12" s="387"/>
      <c r="O12" s="386" t="str">
        <f>+CONCATENATE(K2," ","-", "3. Quartal")</f>
        <v>2024 -3. Quartal</v>
      </c>
      <c r="P12" s="387"/>
      <c r="Q12" s="386" t="str">
        <f>+CONCATENATE(K2," ","-", "4. Quartal")</f>
        <v>2024 -4. Quartal</v>
      </c>
      <c r="R12" s="387"/>
      <c r="S12" s="394">
        <f>+IF(S10&gt;0,K2+1," ")</f>
        <v>2025</v>
      </c>
      <c r="T12" s="395"/>
      <c r="U12" s="394" t="str">
        <f>+IF(U10&gt;0,S12+1," ")</f>
        <v xml:space="preserve"> </v>
      </c>
      <c r="V12" s="395"/>
      <c r="W12" s="394" t="str">
        <f>+IFERROR(IF(W10&gt;0,U12+1," ")," ")</f>
        <v xml:space="preserve"> </v>
      </c>
      <c r="X12" s="395"/>
      <c r="Y12" s="390" t="s">
        <v>193</v>
      </c>
      <c r="Z12" s="391"/>
    </row>
    <row r="13" spans="2:27" s="61" customFormat="1" ht="15.75" hidden="1" outlineLevel="1" thickBot="1" x14ac:dyDescent="0.3">
      <c r="C13" s="130" t="s">
        <v>140</v>
      </c>
      <c r="D13" s="130"/>
      <c r="E13" s="130" t="str">
        <f>+'Strat.Ziele_Projektträger_Förd.'!H6</f>
        <v>RM Liezen GmbH</v>
      </c>
      <c r="F13" s="130" t="str">
        <f>+'Strat.Ziele_Projektträger_Förd.'!H7</f>
        <v>Regionalverband</v>
      </c>
      <c r="G13" s="130" t="s">
        <v>142</v>
      </c>
      <c r="H13" s="130" t="str">
        <f>+C13</f>
        <v xml:space="preserve">lfd. </v>
      </c>
      <c r="I13" s="40"/>
      <c r="J13" s="60"/>
      <c r="K13" s="388"/>
      <c r="L13" s="389"/>
      <c r="M13" s="388"/>
      <c r="N13" s="389"/>
      <c r="O13" s="388"/>
      <c r="P13" s="389"/>
      <c r="Q13" s="388"/>
      <c r="R13" s="389"/>
      <c r="S13" s="396" t="str">
        <f>+IF(S12=" ","","Q1 - Q4")</f>
        <v>Q1 - Q4</v>
      </c>
      <c r="T13" s="397"/>
      <c r="U13" s="396" t="str">
        <f>+IF(U12=" ","","Q1 - Q4")</f>
        <v/>
      </c>
      <c r="V13" s="397"/>
      <c r="W13" s="396" t="str">
        <f>+IF(W12=" ","","Q1 - Q4")</f>
        <v/>
      </c>
      <c r="X13" s="397"/>
      <c r="Y13" s="392" t="s">
        <v>194</v>
      </c>
      <c r="Z13" s="393"/>
    </row>
    <row r="14" spans="2:27" s="23" customFormat="1" hidden="1" outlineLevel="1" x14ac:dyDescent="0.25">
      <c r="C14" s="130" t="s">
        <v>139</v>
      </c>
      <c r="D14" s="130" t="s">
        <v>137</v>
      </c>
      <c r="E14" s="130"/>
      <c r="F14" s="130"/>
      <c r="G14" s="138">
        <v>1</v>
      </c>
      <c r="H14" s="130" t="str">
        <f>+C14</f>
        <v xml:space="preserve">Nr. </v>
      </c>
      <c r="I14" s="62"/>
      <c r="J14" s="63"/>
      <c r="K14" s="64" t="s">
        <v>146</v>
      </c>
      <c r="L14" s="65" t="s">
        <v>147</v>
      </c>
      <c r="M14" s="64" t="s">
        <v>146</v>
      </c>
      <c r="N14" s="65" t="s">
        <v>147</v>
      </c>
      <c r="O14" s="64" t="s">
        <v>146</v>
      </c>
      <c r="P14" s="65" t="s">
        <v>147</v>
      </c>
      <c r="Q14" s="64" t="s">
        <v>146</v>
      </c>
      <c r="R14" s="65" t="s">
        <v>147</v>
      </c>
      <c r="S14" s="332" t="str">
        <f>+IF(S12=" ","","Gemeinde-LREG")</f>
        <v>Gemeinde-LREG</v>
      </c>
      <c r="T14" s="332" t="str">
        <f>+IF(S12=" ","","Land-LREG")</f>
        <v>Land-LREG</v>
      </c>
      <c r="U14" s="343" t="str">
        <f>+IF(U12=" ","","Gemeinde-LREG")</f>
        <v/>
      </c>
      <c r="V14" s="344" t="str">
        <f>+IF(U12=" ","","Land-LREG")</f>
        <v/>
      </c>
      <c r="W14" s="343" t="str">
        <f>+IF(W12=" ","","Gemeinde-LREG")</f>
        <v/>
      </c>
      <c r="X14" s="344" t="str">
        <f>+IF(W12=" ","","Land-LREG")</f>
        <v/>
      </c>
      <c r="Y14" s="335" t="s">
        <v>146</v>
      </c>
      <c r="Z14" s="336" t="s">
        <v>147</v>
      </c>
    </row>
    <row r="15" spans="2:27" ht="5.0999999999999996" hidden="1" customHeight="1" outlineLevel="1" x14ac:dyDescent="0.25">
      <c r="M15" s="1"/>
      <c r="N15" s="1"/>
      <c r="S15" s="323"/>
      <c r="T15" s="323"/>
      <c r="U15" s="1"/>
      <c r="V15" s="1"/>
      <c r="Y15" s="58"/>
      <c r="Z15" s="58"/>
    </row>
    <row r="16" spans="2:27" ht="24.95" hidden="1" customHeight="1" outlineLevel="1" x14ac:dyDescent="0.25">
      <c r="B16" s="1" t="str">
        <f ca="1">+Finanztabelle!B16</f>
        <v>Regionalmanagement Allgemein</v>
      </c>
      <c r="C16" s="66">
        <v>1</v>
      </c>
      <c r="D16" s="66" t="str">
        <f t="shared" ref="D16:D22" ca="1" si="1">IFERROR(IF(INDIRECT(+CONCATENATE("'",$B16,"'!",D$10))&lt;&gt;"",INDIRECT(+CONCATENATE("'",$B16,"'!",D$10)),""),"")</f>
        <v>RM Liezen GmbH</v>
      </c>
      <c r="E16" s="134">
        <f ca="1">IF($D16=$E$13,1,)</f>
        <v>1</v>
      </c>
      <c r="F16" s="134">
        <f ca="1">IF($D16=$F$13,1,)</f>
        <v>0</v>
      </c>
      <c r="G16" s="134">
        <f ca="1">IF(D16&lt;&gt;"",IF(AND(D16&lt;&gt;$E$13,D16&lt;&gt;$F$13),1,),"")</f>
        <v>0</v>
      </c>
      <c r="H16" s="133">
        <f>+C16</f>
        <v>1</v>
      </c>
      <c r="I16" s="398" t="s">
        <v>138</v>
      </c>
      <c r="J16" s="66" t="str">
        <f t="shared" ref="J16:J21" ca="1" si="2">IFERROR(IF(INDIRECT(+CONCATENATE("'",$B16,"'!",J$10))&lt;&gt;"",INDIRECT(+CONCATENATE("'",$B16,"'!",J$10)),""),"")</f>
        <v>Regionalmanagement Allgemein</v>
      </c>
      <c r="K16" s="28">
        <f ca="1">+SUMIF(INDIRECT(+CONCATENATE("'",$B16,"'!",$M$5)),Auszahlungen!K$10,INDIRECT(+CONCATENATE("'",$B16,"'!",$K$5)))</f>
        <v>0</v>
      </c>
      <c r="L16" s="28">
        <f ca="1">+SUMIF(INDIRECT(+CONCATENATE("'",$B16,"'!",$M$5)),Auszahlungen!L$10,INDIRECT(+CONCATENATE("'",$B16,"'!",$L$5)))</f>
        <v>0</v>
      </c>
      <c r="M16" s="28">
        <f ca="1">+SUMIF(INDIRECT(+CONCATENATE("'",$B16,"'!",$M$5)),Auszahlungen!M$10,INDIRECT(+CONCATENATE("'",$B16,"'!",$K$5)))</f>
        <v>0</v>
      </c>
      <c r="N16" s="28">
        <f ca="1">+SUMIF(INDIRECT(+CONCATENATE("'",$B16,"'!",$M$5)),Auszahlungen!N$10,INDIRECT(+CONCATENATE("'",$B16,"'!",$L$5)))</f>
        <v>0</v>
      </c>
      <c r="O16" s="28">
        <f ca="1">+SUMIF(INDIRECT(+CONCATENATE("'",$B16,"'!",$M$5)),Auszahlungen!O$10,INDIRECT(+CONCATENATE("'",$B16,"'!",$K$5)))</f>
        <v>0</v>
      </c>
      <c r="P16" s="28">
        <f ca="1">+SUMIF(INDIRECT(+CONCATENATE("'",$B16,"'!",$M$5)),Auszahlungen!P$10,INDIRECT(+CONCATENATE("'",$B16,"'!",$L$5)))</f>
        <v>0</v>
      </c>
      <c r="Q16" s="28">
        <f ca="1">+SUMIF(INDIRECT(+CONCATENATE("'",$B16,"'!",$M$5)),Auszahlungen!Q$10,INDIRECT(+CONCATENATE("'",$B16,"'!",$K$5)))</f>
        <v>0</v>
      </c>
      <c r="R16" s="28">
        <f ca="1">+SUMIF(INDIRECT(+CONCATENATE("'",$B16,"'!",$M$5)),Auszahlungen!R$10,INDIRECT(+CONCATENATE("'",$B16,"'!",$L$5)))</f>
        <v>0</v>
      </c>
      <c r="S16" s="28"/>
      <c r="T16" s="21"/>
      <c r="Y16" s="28">
        <f ca="1">+SUMIF(INDIRECT(+CONCATENATE("'",$B16,"'!",$M$5)),Auszahlungen!Y$10,INDIRECT(+CONCATENATE("'",$B16,"'!",$K$5)))</f>
        <v>0</v>
      </c>
      <c r="Z16" s="28">
        <f ca="1">+SUMIF(INDIRECT(+CONCATENATE("'",$B16,"'!",$M$5)),Auszahlungen!Z$10,INDIRECT(+CONCATENATE("'",$B16,"'!",$L$5)))</f>
        <v>0</v>
      </c>
    </row>
    <row r="17" spans="2:26" ht="24.95" hidden="1" customHeight="1" outlineLevel="1" x14ac:dyDescent="0.25">
      <c r="B17" s="1" t="str">
        <f ca="1">+Finanztabelle!B17</f>
        <v>Leader</v>
      </c>
      <c r="C17" s="67">
        <v>2</v>
      </c>
      <c r="D17" s="67" t="str">
        <f t="shared" ca="1" si="1"/>
        <v>RM Liezen GmbH</v>
      </c>
      <c r="E17" s="134">
        <f ca="1">IF($D17=$E$13,1,)</f>
        <v>1</v>
      </c>
      <c r="F17" s="134">
        <f t="shared" ref="F17:F76" ca="1" si="3">IF($D17=$F$13,1,)</f>
        <v>0</v>
      </c>
      <c r="G17" s="134">
        <f t="shared" ref="G17:G76" ca="1" si="4">IF(D17&lt;&gt;"",IF(AND(D17&lt;&gt;$E$13,D17&lt;&gt;$F$13),1,),"")</f>
        <v>0</v>
      </c>
      <c r="H17" s="133">
        <f>+C17</f>
        <v>2</v>
      </c>
      <c r="I17" s="398"/>
      <c r="J17" s="67" t="str">
        <f t="shared" ca="1" si="2"/>
        <v>Leader</v>
      </c>
      <c r="K17" s="28">
        <f ca="1">+SUMIF(INDIRECT(+CONCATENATE("'",$B17,"'!",$M$6)),Auszahlungen!K$10,INDIRECT(+CONCATENATE("'",$B17,"'!",$K$6)))</f>
        <v>0</v>
      </c>
      <c r="L17" s="28">
        <f ca="1">+SUMIF(INDIRECT(+CONCATENATE("'",$B17,"'!",$M$6)),Auszahlungen!L$10,INDIRECT(+CONCATENATE("'",$B17,"'!",$L$6)))</f>
        <v>0</v>
      </c>
      <c r="M17" s="28">
        <f ca="1">+SUMIF(INDIRECT(+CONCATENATE("'",$B17,"'!",$M$6)),Auszahlungen!M$10,INDIRECT(+CONCATENATE("'",$B17,"'!",$K$6)))</f>
        <v>0</v>
      </c>
      <c r="N17" s="28">
        <f ca="1">+SUMIF(INDIRECT(+CONCATENATE("'",$B17,"'!",$M$6)),Auszahlungen!N$10,INDIRECT(+CONCATENATE("'",$B17,"'!",$L$6)))</f>
        <v>0</v>
      </c>
      <c r="O17" s="28">
        <f ca="1">+SUMIF(INDIRECT(+CONCATENATE("'",$B17,"'!",$M$6)),Auszahlungen!O$10,INDIRECT(+CONCATENATE("'",$B17,"'!",$K$6)))</f>
        <v>0</v>
      </c>
      <c r="P17" s="28">
        <f ca="1">+SUMIF(INDIRECT(+CONCATENATE("'",$B17,"'!",$M$6)),Auszahlungen!P$10,INDIRECT(+CONCATENATE("'",$B17,"'!",$L$6)))</f>
        <v>0</v>
      </c>
      <c r="Q17" s="28">
        <f ca="1">+SUMIF(INDIRECT(+CONCATENATE("'",$B17,"'!",$M$6)),Auszahlungen!Q$10,INDIRECT(+CONCATENATE("'",$B17,"'!",$K$6)))</f>
        <v>0</v>
      </c>
      <c r="R17" s="28">
        <f ca="1">+SUMIF(INDIRECT(+CONCATENATE("'",$B17,"'!",$M$6)),Auszahlungen!R$10,INDIRECT(+CONCATENATE("'",$B17,"'!",$L$6)))</f>
        <v>0</v>
      </c>
      <c r="S17" s="21"/>
      <c r="T17" s="21"/>
      <c r="Y17" s="28">
        <f ca="1">+SUMIF(INDIRECT(+CONCATENATE("'",$B17,"'!",$M$6)),Auszahlungen!Y$10,INDIRECT(+CONCATENATE("'",$B17,"'!",$K$6)))</f>
        <v>0</v>
      </c>
      <c r="Z17" s="28">
        <f ca="1">+SUMIF(INDIRECT(+CONCATENATE("'",$B17,"'!",$M$6)),Auszahlungen!Z$10,INDIRECT(+CONCATENATE("'",$B17,"'!",$L$6)))</f>
        <v>0</v>
      </c>
    </row>
    <row r="18" spans="2:26" ht="24.95" hidden="1" customHeight="1" outlineLevel="1" x14ac:dyDescent="0.25">
      <c r="B18" s="1" t="str">
        <f ca="1">+Finanztabelle!B18</f>
        <v>Leader 1</v>
      </c>
      <c r="C18" s="67">
        <v>3</v>
      </c>
      <c r="D18" s="67" t="str">
        <f t="shared" ca="1" si="1"/>
        <v>RM Liezen GmbH</v>
      </c>
      <c r="E18" s="134">
        <f ca="1">IF($D18=$E$13,1,)</f>
        <v>1</v>
      </c>
      <c r="F18" s="134">
        <f t="shared" ca="1" si="3"/>
        <v>0</v>
      </c>
      <c r="G18" s="134">
        <f t="shared" ca="1" si="4"/>
        <v>0</v>
      </c>
      <c r="H18" s="133">
        <f>+C18</f>
        <v>3</v>
      </c>
      <c r="I18" s="398"/>
      <c r="J18" s="67" t="str">
        <f t="shared" ca="1" si="2"/>
        <v>Leader 1</v>
      </c>
      <c r="K18" s="28">
        <f ca="1">+SUMIF(INDIRECT(+CONCATENATE("'",$B18,"'!",$M$6)),Auszahlungen!K$10,INDIRECT(+CONCATENATE("'",$B18,"'!",$K$6)))</f>
        <v>0</v>
      </c>
      <c r="L18" s="28">
        <f ca="1">+SUMIF(INDIRECT(+CONCATENATE("'",$B18,"'!",$M$6)),Auszahlungen!L$10,INDIRECT(+CONCATENATE("'",$B18,"'!",$L$6)))</f>
        <v>0</v>
      </c>
      <c r="M18" s="28">
        <f ca="1">+SUMIF(INDIRECT(+CONCATENATE("'",$B18,"'!",$M$6)),Auszahlungen!M$10,INDIRECT(+CONCATENATE("'",$B18,"'!",$K$6)))</f>
        <v>0</v>
      </c>
      <c r="N18" s="28">
        <f ca="1">+SUMIF(INDIRECT(+CONCATENATE("'",$B18,"'!",$M$6)),Auszahlungen!N$10,INDIRECT(+CONCATENATE("'",$B18,"'!",$L$6)))</f>
        <v>0</v>
      </c>
      <c r="O18" s="28">
        <f ca="1">+SUMIF(INDIRECT(+CONCATENATE("'",$B18,"'!",$M$6)),Auszahlungen!O$10,INDIRECT(+CONCATENATE("'",$B18,"'!",$K$6)))</f>
        <v>0</v>
      </c>
      <c r="P18" s="28">
        <f ca="1">+SUMIF(INDIRECT(+CONCATENATE("'",$B18,"'!",$M$6)),Auszahlungen!P$10,INDIRECT(+CONCATENATE("'",$B18,"'!",$L$6)))</f>
        <v>0</v>
      </c>
      <c r="Q18" s="28">
        <f ca="1">+SUMIF(INDIRECT(+CONCATENATE("'",$B18,"'!",$M$6)),Auszahlungen!Q$10,INDIRECT(+CONCATENATE("'",$B18,"'!",$K$6)))</f>
        <v>0</v>
      </c>
      <c r="R18" s="28">
        <f ca="1">+SUMIF(INDIRECT(+CONCATENATE("'",$B18,"'!",$M$6)),Auszahlungen!R$10,INDIRECT(+CONCATENATE("'",$B18,"'!",$L$6)))</f>
        <v>0</v>
      </c>
      <c r="S18" s="28"/>
      <c r="T18" s="28"/>
      <c r="Y18" s="28">
        <f ca="1">+SUMIF(INDIRECT(+CONCATENATE("'",$B18,"'!",$M$6)),Auszahlungen!Y$10,INDIRECT(+CONCATENATE("'",$B18,"'!",$K$6)))</f>
        <v>0</v>
      </c>
      <c r="Z18" s="28">
        <f ca="1">+SUMIF(INDIRECT(+CONCATENATE("'",$B18,"'!",$M$6)),Auszahlungen!Z$10,INDIRECT(+CONCATENATE("'",$B18,"'!",$L$6)))</f>
        <v>0</v>
      </c>
    </row>
    <row r="19" spans="2:26" ht="24.95" hidden="1" customHeight="1" outlineLevel="1" x14ac:dyDescent="0.25">
      <c r="B19" s="1" t="str">
        <f ca="1">+Finanztabelle!B19</f>
        <v>RJMD</v>
      </c>
      <c r="C19" s="67">
        <v>4</v>
      </c>
      <c r="D19" s="67" t="str">
        <f t="shared" ca="1" si="1"/>
        <v>RM Liezen GmbH</v>
      </c>
      <c r="E19" s="134">
        <f t="shared" ref="E19:E76" ca="1" si="5">IF($D19=$E$13,1,)</f>
        <v>1</v>
      </c>
      <c r="F19" s="134">
        <f t="shared" ca="1" si="3"/>
        <v>0</v>
      </c>
      <c r="G19" s="134">
        <f t="shared" ca="1" si="4"/>
        <v>0</v>
      </c>
      <c r="H19" s="133">
        <f>+C19</f>
        <v>4</v>
      </c>
      <c r="I19" s="398"/>
      <c r="J19" s="67" t="str">
        <f t="shared" ca="1" si="2"/>
        <v>RJMD</v>
      </c>
      <c r="K19" s="28">
        <f ca="1">+SUMIF(INDIRECT(+CONCATENATE("'",$B19,"'!",$M$6)),Auszahlungen!K$10,INDIRECT(+CONCATENATE("'",$B19,"'!",$K$6)))</f>
        <v>0</v>
      </c>
      <c r="L19" s="28">
        <f ca="1">+SUMIF(INDIRECT(+CONCATENATE("'",$B19,"'!",$M$6)),Auszahlungen!L$10,INDIRECT(+CONCATENATE("'",$B19,"'!",$L$6)))</f>
        <v>0</v>
      </c>
      <c r="M19" s="28">
        <f ca="1">+SUMIF(INDIRECT(+CONCATENATE("'",$B19,"'!",$M$6)),Auszahlungen!M$10,INDIRECT(+CONCATENATE("'",$B19,"'!",$K$6)))</f>
        <v>0</v>
      </c>
      <c r="N19" s="28">
        <f ca="1">+SUMIF(INDIRECT(+CONCATENATE("'",$B19,"'!",$M$6)),Auszahlungen!N$10,INDIRECT(+CONCATENATE("'",$B19,"'!",$L$6)))</f>
        <v>0</v>
      </c>
      <c r="O19" s="28">
        <f ca="1">+SUMIF(INDIRECT(+CONCATENATE("'",$B19,"'!",$M$6)),Auszahlungen!O$10,INDIRECT(+CONCATENATE("'",$B19,"'!",$K$6)))</f>
        <v>0</v>
      </c>
      <c r="P19" s="28">
        <f ca="1">+SUMIF(INDIRECT(+CONCATENATE("'",$B19,"'!",$M$6)),Auszahlungen!P$10,INDIRECT(+CONCATENATE("'",$B19,"'!",$L$6)))</f>
        <v>0</v>
      </c>
      <c r="Q19" s="28">
        <f ca="1">+SUMIF(INDIRECT(+CONCATENATE("'",$B19,"'!",$M$6)),Auszahlungen!Q$10,INDIRECT(+CONCATENATE("'",$B19,"'!",$K$6)))</f>
        <v>0</v>
      </c>
      <c r="R19" s="28">
        <f ca="1">+SUMIF(INDIRECT(+CONCATENATE("'",$B19,"'!",$M$6)),Auszahlungen!R$10,INDIRECT(+CONCATENATE("'",$B19,"'!",$L$6)))</f>
        <v>0</v>
      </c>
      <c r="S19" s="28"/>
      <c r="T19" s="28"/>
      <c r="Y19" s="28">
        <f ca="1">+SUMIF(INDIRECT(+CONCATENATE("'",$B19,"'!",$M$6)),Auszahlungen!Y$10,INDIRECT(+CONCATENATE("'",$B19,"'!",$K$6)))</f>
        <v>0</v>
      </c>
      <c r="Z19" s="28">
        <f ca="1">+SUMIF(INDIRECT(+CONCATENATE("'",$B19,"'!",$M$6)),Auszahlungen!Z$10,INDIRECT(+CONCATENATE("'",$B19,"'!",$L$6)))</f>
        <v>0</v>
      </c>
    </row>
    <row r="20" spans="2:26" ht="24.95" hidden="1" customHeight="1" outlineLevel="1" x14ac:dyDescent="0.25">
      <c r="B20" s="1" t="str">
        <f ca="1">+Finanztabelle!B20</f>
        <v>BBO</v>
      </c>
      <c r="C20" s="68">
        <v>5</v>
      </c>
      <c r="D20" s="68" t="str">
        <f t="shared" ca="1" si="1"/>
        <v>RM Liezen GmbH</v>
      </c>
      <c r="E20" s="134">
        <f t="shared" ca="1" si="5"/>
        <v>1</v>
      </c>
      <c r="F20" s="134">
        <f t="shared" ca="1" si="3"/>
        <v>0</v>
      </c>
      <c r="G20" s="134">
        <f t="shared" ca="1" si="4"/>
        <v>0</v>
      </c>
      <c r="H20" s="133">
        <f t="shared" ref="H20:H61" si="6">+C20</f>
        <v>5</v>
      </c>
      <c r="I20" s="398"/>
      <c r="J20" s="68" t="str">
        <f t="shared" ca="1" si="2"/>
        <v>BBO</v>
      </c>
      <c r="K20" s="28">
        <f ca="1">+SUMIF(INDIRECT(+CONCATENATE("'",$B20,"'!",$M$6)),Auszahlungen!K$10,INDIRECT(+CONCATENATE("'",$B20,"'!",$K$6)))</f>
        <v>0</v>
      </c>
      <c r="L20" s="28">
        <f ca="1">+SUMIF(INDIRECT(+CONCATENATE("'",$B20,"'!",$M$6)),Auszahlungen!L$10,INDIRECT(+CONCATENATE("'",$B20,"'!",$L$6)))</f>
        <v>0</v>
      </c>
      <c r="M20" s="28">
        <f ca="1">+SUMIF(INDIRECT(+CONCATENATE("'",$B20,"'!",$M$6)),Auszahlungen!M$10,INDIRECT(+CONCATENATE("'",$B20,"'!",$K$6)))</f>
        <v>0</v>
      </c>
      <c r="N20" s="28">
        <f ca="1">+SUMIF(INDIRECT(+CONCATENATE("'",$B20,"'!",$M$6)),Auszahlungen!N$10,INDIRECT(+CONCATENATE("'",$B20,"'!",$L$6)))</f>
        <v>0</v>
      </c>
      <c r="O20" s="28">
        <f ca="1">+SUMIF(INDIRECT(+CONCATENATE("'",$B20,"'!",$M$6)),Auszahlungen!O$10,INDIRECT(+CONCATENATE("'",$B20,"'!",$K$6)))</f>
        <v>0</v>
      </c>
      <c r="P20" s="28">
        <f ca="1">+SUMIF(INDIRECT(+CONCATENATE("'",$B20,"'!",$M$6)),Auszahlungen!P$10,INDIRECT(+CONCATENATE("'",$B20,"'!",$L$6)))</f>
        <v>0</v>
      </c>
      <c r="Q20" s="28">
        <f ca="1">+SUMIF(INDIRECT(+CONCATENATE("'",$B20,"'!",$M$6)),Auszahlungen!Q$10,INDIRECT(+CONCATENATE("'",$B20,"'!",$K$6)))</f>
        <v>0</v>
      </c>
      <c r="R20" s="28">
        <f ca="1">+SUMIF(INDIRECT(+CONCATENATE("'",$B20,"'!",$M$6)),Auszahlungen!R$10,INDIRECT(+CONCATENATE("'",$B20,"'!",$L$6)))</f>
        <v>0</v>
      </c>
      <c r="S20" s="28"/>
      <c r="T20" s="28"/>
      <c r="Y20" s="28">
        <f ca="1">+SUMIF(INDIRECT(+CONCATENATE("'",$B20,"'!",$M$6)),Auszahlungen!Y$10,INDIRECT(+CONCATENATE("'",$B20,"'!",$K$6)))</f>
        <v>0</v>
      </c>
      <c r="Z20" s="28">
        <f ca="1">+SUMIF(INDIRECT(+CONCATENATE("'",$B20,"'!",$M$6)),Auszahlungen!Z$10,INDIRECT(+CONCATENATE("'",$B20,"'!",$L$6)))</f>
        <v>0</v>
      </c>
    </row>
    <row r="21" spans="2:26" ht="24.95" hidden="1" customHeight="1" outlineLevel="1" x14ac:dyDescent="0.25">
      <c r="B21" s="1" t="str">
        <f ca="1">+Finanztabelle!B21</f>
        <v>weitere MGMT</v>
      </c>
      <c r="C21" s="68">
        <v>6</v>
      </c>
      <c r="D21" s="68" t="str">
        <f t="shared" ca="1" si="1"/>
        <v>RM Liezen GmbH</v>
      </c>
      <c r="E21" s="134">
        <f t="shared" ca="1" si="5"/>
        <v>1</v>
      </c>
      <c r="F21" s="134">
        <f t="shared" ca="1" si="3"/>
        <v>0</v>
      </c>
      <c r="G21" s="134">
        <f t="shared" ca="1" si="4"/>
        <v>0</v>
      </c>
      <c r="H21" s="133">
        <f>+C21</f>
        <v>6</v>
      </c>
      <c r="I21" s="398"/>
      <c r="J21" s="68" t="str">
        <f t="shared" ca="1" si="2"/>
        <v>weitere MGMT</v>
      </c>
      <c r="K21" s="28">
        <f ca="1">+SUMIF(INDIRECT(+CONCATENATE("'",$B21,"'!",$M$6)),Auszahlungen!K$10,INDIRECT(+CONCATENATE("'",$B21,"'!",$K$6)))</f>
        <v>0</v>
      </c>
      <c r="L21" s="28">
        <f ca="1">+SUMIF(INDIRECT(+CONCATENATE("'",$B21,"'!",$M$6)),Auszahlungen!L$10,INDIRECT(+CONCATENATE("'",$B21,"'!",$L$6)))</f>
        <v>0</v>
      </c>
      <c r="M21" s="28">
        <f ca="1">+SUMIF(INDIRECT(+CONCATENATE("'",$B21,"'!",$M$6)),Auszahlungen!M$10,INDIRECT(+CONCATENATE("'",$B21,"'!",$K$6)))</f>
        <v>0</v>
      </c>
      <c r="N21" s="28">
        <f ca="1">+SUMIF(INDIRECT(+CONCATENATE("'",$B21,"'!",$M$6)),Auszahlungen!N$10,INDIRECT(+CONCATENATE("'",$B21,"'!",$L$6)))</f>
        <v>0</v>
      </c>
      <c r="O21" s="28">
        <f ca="1">+SUMIF(INDIRECT(+CONCATENATE("'",$B21,"'!",$M$6)),Auszahlungen!O$10,INDIRECT(+CONCATENATE("'",$B21,"'!",$K$6)))</f>
        <v>0</v>
      </c>
      <c r="P21" s="28">
        <f ca="1">+SUMIF(INDIRECT(+CONCATENATE("'",$B21,"'!",$M$6)),Auszahlungen!P$10,INDIRECT(+CONCATENATE("'",$B21,"'!",$L$6)))</f>
        <v>0</v>
      </c>
      <c r="Q21" s="28">
        <f ca="1">+SUMIF(INDIRECT(+CONCATENATE("'",$B21,"'!",$M$6)),Auszahlungen!Q$10,INDIRECT(+CONCATENATE("'",$B21,"'!",$K$6)))</f>
        <v>0</v>
      </c>
      <c r="R21" s="28">
        <f ca="1">+SUMIF(INDIRECT(+CONCATENATE("'",$B21,"'!",$M$6)),Auszahlungen!R$10,INDIRECT(+CONCATENATE("'",$B21,"'!",$L$6)))</f>
        <v>0</v>
      </c>
      <c r="S21" s="28"/>
      <c r="T21" s="28"/>
      <c r="Y21" s="28">
        <f ca="1">+SUMIF(INDIRECT(+CONCATENATE("'",$B21,"'!",$M$6)),Auszahlungen!Y$10,INDIRECT(+CONCATENATE("'",$B21,"'!",$K$6)))</f>
        <v>0</v>
      </c>
      <c r="Z21" s="28">
        <f ca="1">+SUMIF(INDIRECT(+CONCATENATE("'",$B21,"'!",$M$6)),Auszahlungen!Z$10,INDIRECT(+CONCATENATE("'",$B21,"'!",$L$6)))</f>
        <v>0</v>
      </c>
    </row>
    <row r="22" spans="2:26" ht="24.95" hidden="1" customHeight="1" outlineLevel="1" x14ac:dyDescent="0.25">
      <c r="B22" s="1" t="str">
        <f ca="1">+Finanztabelle!B22</f>
        <v>Regionalverband</v>
      </c>
      <c r="C22" s="68">
        <v>7</v>
      </c>
      <c r="D22" s="68" t="str">
        <f t="shared" ca="1" si="1"/>
        <v>Regionalverband</v>
      </c>
      <c r="E22" s="134">
        <f t="shared" ca="1" si="5"/>
        <v>0</v>
      </c>
      <c r="F22" s="134">
        <f t="shared" ca="1" si="3"/>
        <v>1</v>
      </c>
      <c r="G22" s="134">
        <f t="shared" ca="1" si="4"/>
        <v>0</v>
      </c>
      <c r="H22" s="133">
        <f>+C22</f>
        <v>7</v>
      </c>
      <c r="I22" s="398"/>
      <c r="J22" s="68" t="str">
        <f t="shared" ref="J22" ca="1" si="7">IFERROR(IF(INDIRECT(+CONCATENATE("'",$B22,"'!",J$10))&lt;&gt;"",INDIRECT(+CONCATENATE("'",$B22,"'!",J$10)),""),"")</f>
        <v>Regionalverband</v>
      </c>
      <c r="K22" s="28">
        <f ca="1">+SUMIF(INDIRECT(+CONCATENATE("'",$B22,"'!",$M$7)),Auszahlungen!K$10,INDIRECT(+CONCATENATE("'",$B22,"'!",$K$7)))</f>
        <v>0</v>
      </c>
      <c r="L22" s="28">
        <f ca="1">+SUMIF(INDIRECT(+CONCATENATE("'",$B22,"'!",$M$7)),Auszahlungen!L$10,INDIRECT(+CONCATENATE("'",$B22,"'!",$L$7)))</f>
        <v>0</v>
      </c>
      <c r="M22" s="28">
        <f ca="1">+SUMIF(INDIRECT(+CONCATENATE("'",$B22,"'!",$M$7)),Auszahlungen!M$10,INDIRECT(+CONCATENATE("'",$B22,"'!",$K$7)))</f>
        <v>0</v>
      </c>
      <c r="N22" s="28">
        <f ca="1">+SUMIF(INDIRECT(+CONCATENATE("'",$B22,"'!",$M$7)),Auszahlungen!N$10,INDIRECT(+CONCATENATE("'",$B22,"'!",$L$7)))</f>
        <v>0</v>
      </c>
      <c r="O22" s="28">
        <f ca="1">+SUMIF(INDIRECT(+CONCATENATE("'",$B22,"'!",$M$7)),Auszahlungen!O$10,INDIRECT(+CONCATENATE("'",$B22,"'!",$K$7)))</f>
        <v>0</v>
      </c>
      <c r="P22" s="28">
        <f ca="1">+SUMIF(INDIRECT(+CONCATENATE("'",$B22,"'!",$M$7)),Auszahlungen!P$10,INDIRECT(+CONCATENATE("'",$B22,"'!",$L$7)))</f>
        <v>0</v>
      </c>
      <c r="Q22" s="28">
        <f ca="1">+SUMIF(INDIRECT(+CONCATENATE("'",$B22,"'!",$M$7)),Auszahlungen!Q$10,INDIRECT(+CONCATENATE("'",$B22,"'!",$K$7)))</f>
        <v>0</v>
      </c>
      <c r="R22" s="28">
        <f ca="1">+SUMIF(INDIRECT(+CONCATENATE("'",$B22,"'!",$M$7)),Auszahlungen!R$10,INDIRECT(+CONCATENATE("'",$B22,"'!",$L$7)))</f>
        <v>0</v>
      </c>
      <c r="S22" s="28"/>
      <c r="T22" s="28"/>
      <c r="W22" s="27"/>
      <c r="X22" s="27"/>
      <c r="Y22" s="28">
        <f ca="1">+SUMIF(INDIRECT(+CONCATENATE("'",$B22,"'!",$M$7)),Auszahlungen!Y$10,INDIRECT(+CONCATENATE("'",$B22,"'!",$K$7)))</f>
        <v>0</v>
      </c>
      <c r="Z22" s="28">
        <f ca="1">+SUMIF(INDIRECT(+CONCATENATE("'",$B22,"'!",$M$7)),Auszahlungen!Z$10,INDIRECT(+CONCATENATE("'",$B22,"'!",$L$7)))</f>
        <v>0</v>
      </c>
    </row>
    <row r="23" spans="2:26" ht="24.95" hidden="1" customHeight="1" outlineLevel="1" x14ac:dyDescent="0.25">
      <c r="B23" s="1" t="str">
        <f ca="1">+Finanztabelle!B24</f>
        <v>Projekt1</v>
      </c>
      <c r="C23" s="68">
        <v>8</v>
      </c>
      <c r="D23" s="68" t="str">
        <f ca="1">IFERROR(IF(INDIRECT(+CONCATENATE("'",$B23,"'!",D$11))&lt;&gt;"",INDIRECT(+CONCATENATE("'",$B23,"'!",D$11)),""),"")</f>
        <v>RM Liezen GmbH</v>
      </c>
      <c r="E23" s="134">
        <f t="shared" ca="1" si="5"/>
        <v>1</v>
      </c>
      <c r="F23" s="134">
        <f t="shared" ca="1" si="3"/>
        <v>0</v>
      </c>
      <c r="G23" s="134">
        <f t="shared" ca="1" si="4"/>
        <v>0</v>
      </c>
      <c r="H23" s="133">
        <f>+C23</f>
        <v>8</v>
      </c>
      <c r="I23" s="398"/>
      <c r="J23" s="68" t="str">
        <f ca="1">IFERROR(IF(INDIRECT(+CONCATENATE("'",$B23,"'!",J$11))&lt;&gt;"",INDIRECT(+CONCATENATE("'",$B23,"'!",J$11)),""),"")</f>
        <v>Projekt 1</v>
      </c>
      <c r="K23" s="28">
        <f ca="1">+SUMIF(INDIRECT(+CONCATENATE("'",$B23,"'!",$M$8)),Auszahlungen!K$10,INDIRECT(+CONCATENATE("'",$B23,"'!",$K$8)))</f>
        <v>0</v>
      </c>
      <c r="L23" s="28">
        <f ca="1">+SUMIF(INDIRECT(+CONCATENATE("'",$B23,"'!",$M$8)),Auszahlungen!L$10,INDIRECT(+CONCATENATE("'",$B23,"'!",$L$8)))</f>
        <v>0</v>
      </c>
      <c r="M23" s="28">
        <f ca="1">+SUMIF(INDIRECT(+CONCATENATE("'",$B23,"'!",$M$8)),Auszahlungen!M$10,INDIRECT(+CONCATENATE("'",$B23,"'!",$K$8)))</f>
        <v>0</v>
      </c>
      <c r="N23" s="28">
        <f ca="1">+SUMIF(INDIRECT(+CONCATENATE("'",$B23,"'!",$M$8)),Auszahlungen!N$10,INDIRECT(+CONCATENATE("'",$B23,"'!",$L$8)))</f>
        <v>0</v>
      </c>
      <c r="O23" s="28">
        <f ca="1">+SUMIF(INDIRECT(+CONCATENATE("'",$B23,"'!",$M$8)),Auszahlungen!O$10,INDIRECT(+CONCATENATE("'",$B23,"'!",$K$8)))</f>
        <v>0</v>
      </c>
      <c r="P23" s="28">
        <f ca="1">+SUMIF(INDIRECT(+CONCATENATE("'",$B23,"'!",$M$8)),Auszahlungen!P$10,INDIRECT(+CONCATENATE("'",$B23,"'!",$L$8)))</f>
        <v>0</v>
      </c>
      <c r="Q23" s="28">
        <f ca="1">+SUMIF(INDIRECT(+CONCATENATE("'",$B23,"'!",$M$8)),Auszahlungen!Q$10,INDIRECT(+CONCATENATE("'",$B23,"'!",$K$8)))</f>
        <v>0</v>
      </c>
      <c r="R23" s="28">
        <f ca="1">+SUMIF(INDIRECT(+CONCATENATE("'",$B23,"'!",$M$8)),Auszahlungen!R$10,INDIRECT(+CONCATENATE("'",$B23,"'!",$L$8)))</f>
        <v>0</v>
      </c>
      <c r="S23" s="165">
        <f ca="1">+SUMIF(INDIRECT(+CONCATENATE("'",$B23,"'!",$U$8)),Auszahlungen!S$12,INDIRECT(+CONCATENATE("'",$B23,"'!",$S$8)))</f>
        <v>0</v>
      </c>
      <c r="T23" s="165">
        <f ca="1">+SUMIF(INDIRECT(+CONCATENATE("'",$B23,"'!",$U$8)),Auszahlungen!S$12,INDIRECT(+CONCATENATE("'",$B23,"'!",$T$8)))</f>
        <v>0</v>
      </c>
      <c r="U23" s="165"/>
      <c r="V23" s="165"/>
      <c r="W23" s="165"/>
      <c r="X23" s="165"/>
      <c r="Y23" s="28">
        <f ca="1">+SUMIF(INDIRECT(+CONCATENATE("'",$B23,"'!",$AA$7)),Auszahlungen!Y$10,INDIRECT(+CONCATENATE("'",$B23,"'!",$Y$7)))</f>
        <v>0</v>
      </c>
      <c r="Z23" s="28">
        <f ca="1">+SUMIF(INDIRECT(+CONCATENATE("'",$B23,"'!",$AA$7)),Auszahlungen!Z$10,INDIRECT(+CONCATENATE("'",$B23,"'!",$Z$7)))</f>
        <v>0</v>
      </c>
    </row>
    <row r="24" spans="2:26" ht="24.95" hidden="1" customHeight="1" outlineLevel="1" x14ac:dyDescent="0.25">
      <c r="B24" s="1" t="str">
        <f ca="1">+Finanztabelle!B25</f>
        <v>Projekt2</v>
      </c>
      <c r="C24" s="68">
        <v>9</v>
      </c>
      <c r="D24" s="68" t="str">
        <f ca="1">IFERROR(IF(INDIRECT(+CONCATENATE("'",$B24,"'!",D$11))&lt;&gt;"",INDIRECT(+CONCATENATE("'",$B24,"'!",D$11)),""),"")</f>
        <v>Regionalverband</v>
      </c>
      <c r="E24" s="134">
        <f t="shared" ca="1" si="5"/>
        <v>0</v>
      </c>
      <c r="F24" s="134">
        <f t="shared" ca="1" si="3"/>
        <v>1</v>
      </c>
      <c r="G24" s="134">
        <f t="shared" ca="1" si="4"/>
        <v>0</v>
      </c>
      <c r="H24" s="133">
        <f>+C24</f>
        <v>9</v>
      </c>
      <c r="I24" s="398"/>
      <c r="J24" s="68" t="str">
        <f t="shared" ref="J24:J76" ca="1" si="8">IFERROR(IF(INDIRECT(+CONCATENATE("'",$B24,"'!",J$11))&lt;&gt;"",INDIRECT(+CONCATENATE("'",$B24,"'!",J$11)),""),"")</f>
        <v>Projekt 2</v>
      </c>
      <c r="K24" s="28">
        <f ca="1">+SUMIF(INDIRECT(+CONCATENATE("'",$B24,"'!",$M$8)),Auszahlungen!K$10,INDIRECT(+CONCATENATE("'",$B24,"'!",$K$8)))</f>
        <v>0</v>
      </c>
      <c r="L24" s="28">
        <f ca="1">+SUMIF(INDIRECT(+CONCATENATE("'",$B24,"'!",$M$8)),Auszahlungen!L$10,INDIRECT(+CONCATENATE("'",$B24,"'!",$L$8)))</f>
        <v>0</v>
      </c>
      <c r="M24" s="28">
        <f ca="1">+SUMIF(INDIRECT(+CONCATENATE("'",$B24,"'!",$M$8)),Auszahlungen!M$10,INDIRECT(+CONCATENATE("'",$B24,"'!",$K$8)))</f>
        <v>0</v>
      </c>
      <c r="N24" s="28">
        <f ca="1">+SUMIF(INDIRECT(+CONCATENATE("'",$B24,"'!",$M$8)),Auszahlungen!N$10,INDIRECT(+CONCATENATE("'",$B24,"'!",$L$8)))</f>
        <v>0</v>
      </c>
      <c r="O24" s="28">
        <f ca="1">+SUMIF(INDIRECT(+CONCATENATE("'",$B24,"'!",$M$8)),Auszahlungen!O$10,INDIRECT(+CONCATENATE("'",$B24,"'!",$K$8)))</f>
        <v>0</v>
      </c>
      <c r="P24" s="28">
        <f ca="1">+SUMIF(INDIRECT(+CONCATENATE("'",$B24,"'!",$M$8)),Auszahlungen!P$10,INDIRECT(+CONCATENATE("'",$B24,"'!",$L$8)))</f>
        <v>0</v>
      </c>
      <c r="Q24" s="28">
        <f ca="1">+SUMIF(INDIRECT(+CONCATENATE("'",$B24,"'!",$M$8)),Auszahlungen!Q$10,INDIRECT(+CONCATENATE("'",$B24,"'!",$K$8)))</f>
        <v>0</v>
      </c>
      <c r="R24" s="28">
        <f ca="1">+SUMIF(INDIRECT(+CONCATENATE("'",$B24,"'!",$M$8)),Auszahlungen!R$10,INDIRECT(+CONCATENATE("'",$B24,"'!",$L$8)))</f>
        <v>0</v>
      </c>
      <c r="S24" s="165">
        <f ca="1">+SUMIF(INDIRECT(+CONCATENATE("'",$B24,"'!",$U$8)),Auszahlungen!S$12,INDIRECT(+CONCATENATE("'",$B24,"'!",$S$8)))</f>
        <v>0</v>
      </c>
      <c r="T24" s="165">
        <f ca="1">+SUMIF(INDIRECT(+CONCATENATE("'",$B24,"'!",$U$8)),Auszahlungen!S$12,INDIRECT(+CONCATENATE("'",$B24,"'!",$T$8)))</f>
        <v>0</v>
      </c>
      <c r="U24" s="165"/>
      <c r="V24" s="165"/>
      <c r="W24" s="165"/>
      <c r="X24" s="165"/>
      <c r="Y24" s="28">
        <f ca="1">+SUMIF(INDIRECT(+CONCATENATE("'",$B24,"'!",$AA$7)),Auszahlungen!Y$10,INDIRECT(+CONCATENATE("'",$B24,"'!",$Y$7)))</f>
        <v>0</v>
      </c>
      <c r="Z24" s="28">
        <f ca="1">+SUMIF(INDIRECT(+CONCATENATE("'",$B24,"'!",$AA$7)),Auszahlungen!Z$10,INDIRECT(+CONCATENATE("'",$B24,"'!",$Z$7)))</f>
        <v>0</v>
      </c>
    </row>
    <row r="25" spans="2:26" ht="24.95" hidden="1" customHeight="1" outlineLevel="1" x14ac:dyDescent="0.25">
      <c r="B25" s="1" t="str">
        <f ca="1">+Finanztabelle!B26</f>
        <v>Projekt3</v>
      </c>
      <c r="C25" s="68">
        <v>10</v>
      </c>
      <c r="D25" s="68" t="str">
        <f ca="1">IFERROR(IF(INDIRECT(+CONCATENATE("'",$B25,"'!",D$11))&lt;&gt;"",INDIRECT(+CONCATENATE("'",$B25,"'!",D$11)),""),"")</f>
        <v>RM Liezen GmbH</v>
      </c>
      <c r="E25" s="134">
        <f t="shared" ca="1" si="5"/>
        <v>1</v>
      </c>
      <c r="F25" s="134">
        <f t="shared" ca="1" si="3"/>
        <v>0</v>
      </c>
      <c r="G25" s="134">
        <f t="shared" ca="1" si="4"/>
        <v>0</v>
      </c>
      <c r="H25" s="133">
        <f t="shared" si="6"/>
        <v>10</v>
      </c>
      <c r="I25" s="398"/>
      <c r="J25" s="68" t="str">
        <f t="shared" ca="1" si="8"/>
        <v>Projekt 3</v>
      </c>
      <c r="K25" s="28">
        <f ca="1">+SUMIF(INDIRECT(+CONCATENATE("'",$B25,"'!",$M$8)),Auszahlungen!K$10,INDIRECT(+CONCATENATE("'",$B25,"'!",$K$8)))</f>
        <v>0</v>
      </c>
      <c r="L25" s="28">
        <f ca="1">+SUMIF(INDIRECT(+CONCATENATE("'",$B25,"'!",$M$8)),Auszahlungen!L$10,INDIRECT(+CONCATENATE("'",$B25,"'!",$L$8)))</f>
        <v>0</v>
      </c>
      <c r="M25" s="28">
        <f ca="1">+SUMIF(INDIRECT(+CONCATENATE("'",$B25,"'!",$M$8)),Auszahlungen!M$10,INDIRECT(+CONCATENATE("'",$B25,"'!",$K$8)))</f>
        <v>0</v>
      </c>
      <c r="N25" s="28">
        <f ca="1">+SUMIF(INDIRECT(+CONCATENATE("'",$B25,"'!",$M$8)),Auszahlungen!N$10,INDIRECT(+CONCATENATE("'",$B25,"'!",$L$8)))</f>
        <v>0</v>
      </c>
      <c r="O25" s="28">
        <f ca="1">+SUMIF(INDIRECT(+CONCATENATE("'",$B25,"'!",$M$8)),Auszahlungen!O$10,INDIRECT(+CONCATENATE("'",$B25,"'!",$K$8)))</f>
        <v>0</v>
      </c>
      <c r="P25" s="28">
        <f ca="1">+SUMIF(INDIRECT(+CONCATENATE("'",$B25,"'!",$M$8)),Auszahlungen!P$10,INDIRECT(+CONCATENATE("'",$B25,"'!",$L$8)))</f>
        <v>0</v>
      </c>
      <c r="Q25" s="28">
        <f ca="1">+SUMIF(INDIRECT(+CONCATENATE("'",$B25,"'!",$M$8)),Auszahlungen!Q$10,INDIRECT(+CONCATENATE("'",$B25,"'!",$K$8)))</f>
        <v>0</v>
      </c>
      <c r="R25" s="28">
        <f ca="1">+SUMIF(INDIRECT(+CONCATENATE("'",$B25,"'!",$M$8)),Auszahlungen!R$10,INDIRECT(+CONCATENATE("'",$B25,"'!",$L$8)))</f>
        <v>0</v>
      </c>
      <c r="S25" s="165">
        <f ca="1">+SUMIF(INDIRECT(+CONCATENATE("'",$B25,"'!",$U$8)),Auszahlungen!S$12,INDIRECT(+CONCATENATE("'",$B25,"'!",$S$8)))</f>
        <v>0</v>
      </c>
      <c r="T25" s="165">
        <f ca="1">+SUMIF(INDIRECT(+CONCATENATE("'",$B25,"'!",$U$8)),Auszahlungen!S$12,INDIRECT(+CONCATENATE("'",$B25,"'!",$T$8)))</f>
        <v>0</v>
      </c>
      <c r="U25" s="165"/>
      <c r="V25" s="165"/>
      <c r="W25" s="165"/>
      <c r="X25" s="165"/>
      <c r="Y25" s="28">
        <f ca="1">+SUMIF(INDIRECT(+CONCATENATE("'",$B25,"'!",$AA$7)),Auszahlungen!Y$10,INDIRECT(+CONCATENATE("'",$B25,"'!",$Y$7)))</f>
        <v>0</v>
      </c>
      <c r="Z25" s="28">
        <f ca="1">+SUMIF(INDIRECT(+CONCATENATE("'",$B25,"'!",$AA$7)),Auszahlungen!Z$10,INDIRECT(+CONCATENATE("'",$B25,"'!",$Z$7)))</f>
        <v>0</v>
      </c>
    </row>
    <row r="26" spans="2:26" ht="24.95" hidden="1" customHeight="1" outlineLevel="1" x14ac:dyDescent="0.25">
      <c r="B26" s="1" t="str">
        <f ca="1">+Finanztabelle!B27</f>
        <v>Projekt4</v>
      </c>
      <c r="C26" s="68">
        <v>11</v>
      </c>
      <c r="D26" s="68" t="str">
        <f t="shared" ref="D26:D76" ca="1" si="9">IFERROR(IF(INDIRECT(+CONCATENATE("'",$B26,"'!",D$11))&lt;&gt;"",INDIRECT(+CONCATENATE("'",$B26,"'!",D$11)),""),"")</f>
        <v>RM Liezen GmbH</v>
      </c>
      <c r="E26" s="134">
        <f t="shared" ca="1" si="5"/>
        <v>1</v>
      </c>
      <c r="F26" s="134">
        <f t="shared" ca="1" si="3"/>
        <v>0</v>
      </c>
      <c r="G26" s="134">
        <f t="shared" ca="1" si="4"/>
        <v>0</v>
      </c>
      <c r="H26" s="133">
        <f t="shared" si="6"/>
        <v>11</v>
      </c>
      <c r="I26" s="398"/>
      <c r="J26" s="68" t="str">
        <f t="shared" ca="1" si="8"/>
        <v>Projekt 4</v>
      </c>
      <c r="K26" s="28">
        <f ca="1">+SUMIF(INDIRECT(+CONCATENATE("'",$B26,"'!",$M$8)),Auszahlungen!K$10,INDIRECT(+CONCATENATE("'",$B26,"'!",$K$8)))</f>
        <v>0</v>
      </c>
      <c r="L26" s="28">
        <f ca="1">+SUMIF(INDIRECT(+CONCATENATE("'",$B26,"'!",$M$8)),Auszahlungen!L$10,INDIRECT(+CONCATENATE("'",$B26,"'!",$L$8)))</f>
        <v>0</v>
      </c>
      <c r="M26" s="28">
        <f ca="1">+SUMIF(INDIRECT(+CONCATENATE("'",$B26,"'!",$M$8)),Auszahlungen!M$10,INDIRECT(+CONCATENATE("'",$B26,"'!",$K$8)))</f>
        <v>0</v>
      </c>
      <c r="N26" s="28">
        <f ca="1">+SUMIF(INDIRECT(+CONCATENATE("'",$B26,"'!",$M$8)),Auszahlungen!N$10,INDIRECT(+CONCATENATE("'",$B26,"'!",$L$8)))</f>
        <v>0</v>
      </c>
      <c r="O26" s="28">
        <f ca="1">+SUMIF(INDIRECT(+CONCATENATE("'",$B26,"'!",$M$8)),Auszahlungen!O$10,INDIRECT(+CONCATENATE("'",$B26,"'!",$K$8)))</f>
        <v>0</v>
      </c>
      <c r="P26" s="28">
        <f ca="1">+SUMIF(INDIRECT(+CONCATENATE("'",$B26,"'!",$M$8)),Auszahlungen!P$10,INDIRECT(+CONCATENATE("'",$B26,"'!",$L$8)))</f>
        <v>0</v>
      </c>
      <c r="Q26" s="28">
        <f ca="1">+SUMIF(INDIRECT(+CONCATENATE("'",$B26,"'!",$M$8)),Auszahlungen!Q$10,INDIRECT(+CONCATENATE("'",$B26,"'!",$K$8)))</f>
        <v>0</v>
      </c>
      <c r="R26" s="28">
        <f ca="1">+SUMIF(INDIRECT(+CONCATENATE("'",$B26,"'!",$M$8)),Auszahlungen!R$10,INDIRECT(+CONCATENATE("'",$B26,"'!",$L$8)))</f>
        <v>0</v>
      </c>
      <c r="S26" s="165">
        <f ca="1">+SUMIF(INDIRECT(+CONCATENATE("'",$B26,"'!",$U$8)),Auszahlungen!S$12,INDIRECT(+CONCATENATE("'",$B26,"'!",$S$8)))</f>
        <v>0</v>
      </c>
      <c r="T26" s="165">
        <f ca="1">+SUMIF(INDIRECT(+CONCATENATE("'",$B26,"'!",$U$8)),Auszahlungen!S$12,INDIRECT(+CONCATENATE("'",$B26,"'!",$T$8)))</f>
        <v>0</v>
      </c>
      <c r="U26" s="165"/>
      <c r="V26" s="165"/>
      <c r="W26" s="165"/>
      <c r="X26" s="165"/>
      <c r="Y26" s="28">
        <f ca="1">+SUMIF(INDIRECT(+CONCATENATE("'",$B26,"'!",$AA$7)),Auszahlungen!Y$10,INDIRECT(+CONCATENATE("'",$B26,"'!",$Y$7)))</f>
        <v>0</v>
      </c>
      <c r="Z26" s="28">
        <f ca="1">+SUMIF(INDIRECT(+CONCATENATE("'",$B26,"'!",$AA$7)),Auszahlungen!Z$10,INDIRECT(+CONCATENATE("'",$B26,"'!",$Z$7)))</f>
        <v>0</v>
      </c>
    </row>
    <row r="27" spans="2:26" ht="24.95" hidden="1" customHeight="1" outlineLevel="1" x14ac:dyDescent="0.25">
      <c r="B27" s="1" t="str">
        <f ca="1">+Finanztabelle!B28</f>
        <v>Projekt5</v>
      </c>
      <c r="C27" s="68">
        <v>12</v>
      </c>
      <c r="D27" s="68" t="str">
        <f ca="1">IFERROR(IF(INDIRECT(+CONCATENATE("'",$B27,"'!",D$11))&lt;&gt;"",INDIRECT(+CONCATENATE("'",$B27,"'!",D$11)),""),"")</f>
        <v>RM Liezen GmbH</v>
      </c>
      <c r="E27" s="134">
        <f t="shared" ca="1" si="5"/>
        <v>1</v>
      </c>
      <c r="F27" s="134">
        <f t="shared" ca="1" si="3"/>
        <v>0</v>
      </c>
      <c r="G27" s="134">
        <f t="shared" ca="1" si="4"/>
        <v>0</v>
      </c>
      <c r="H27" s="133">
        <f t="shared" si="6"/>
        <v>12</v>
      </c>
      <c r="I27" s="398"/>
      <c r="J27" s="68" t="str">
        <f t="shared" ca="1" si="8"/>
        <v>Projekt 5</v>
      </c>
      <c r="K27" s="28">
        <f ca="1">+SUMIF(INDIRECT(+CONCATENATE("'",$B27,"'!",$M$8)),Auszahlungen!K$10,INDIRECT(+CONCATENATE("'",$B27,"'!",$K$8)))</f>
        <v>0</v>
      </c>
      <c r="L27" s="28">
        <f ca="1">+SUMIF(INDIRECT(+CONCATENATE("'",$B27,"'!",$M$8)),Auszahlungen!L$10,INDIRECT(+CONCATENATE("'",$B27,"'!",$L$8)))</f>
        <v>0</v>
      </c>
      <c r="M27" s="28">
        <f ca="1">+SUMIF(INDIRECT(+CONCATENATE("'",$B27,"'!",$M$8)),Auszahlungen!M$10,INDIRECT(+CONCATENATE("'",$B27,"'!",$K$8)))</f>
        <v>0</v>
      </c>
      <c r="N27" s="28">
        <f ca="1">+SUMIF(INDIRECT(+CONCATENATE("'",$B27,"'!",$M$8)),Auszahlungen!N$10,INDIRECT(+CONCATENATE("'",$B27,"'!",$L$8)))</f>
        <v>0</v>
      </c>
      <c r="O27" s="28">
        <f ca="1">+SUMIF(INDIRECT(+CONCATENATE("'",$B27,"'!",$M$8)),Auszahlungen!O$10,INDIRECT(+CONCATENATE("'",$B27,"'!",$K$8)))</f>
        <v>0</v>
      </c>
      <c r="P27" s="28">
        <f ca="1">+SUMIF(INDIRECT(+CONCATENATE("'",$B27,"'!",$M$8)),Auszahlungen!P$10,INDIRECT(+CONCATENATE("'",$B27,"'!",$L$8)))</f>
        <v>0</v>
      </c>
      <c r="Q27" s="28">
        <f ca="1">+SUMIF(INDIRECT(+CONCATENATE("'",$B27,"'!",$M$8)),Auszahlungen!Q$10,INDIRECT(+CONCATENATE("'",$B27,"'!",$K$8)))</f>
        <v>0</v>
      </c>
      <c r="R27" s="28">
        <f ca="1">+SUMIF(INDIRECT(+CONCATENATE("'",$B27,"'!",$M$8)),Auszahlungen!R$10,INDIRECT(+CONCATENATE("'",$B27,"'!",$L$8)))</f>
        <v>0</v>
      </c>
      <c r="S27" s="165">
        <f ca="1">+SUMIF(INDIRECT(+CONCATENATE("'",$B27,"'!",$U$8)),Auszahlungen!S$12,INDIRECT(+CONCATENATE("'",$B27,"'!",$S$8)))</f>
        <v>0</v>
      </c>
      <c r="T27" s="165">
        <f ca="1">+SUMIF(INDIRECT(+CONCATENATE("'",$B27,"'!",$U$8)),Auszahlungen!S$12,INDIRECT(+CONCATENATE("'",$B27,"'!",$T$8)))</f>
        <v>0</v>
      </c>
      <c r="U27" s="165"/>
      <c r="V27" s="165"/>
      <c r="W27" s="165"/>
      <c r="X27" s="165"/>
      <c r="Y27" s="28">
        <f ca="1">+SUMIF(INDIRECT(+CONCATENATE("'",$B27,"'!",$AA$7)),Auszahlungen!Y$10,INDIRECT(+CONCATENATE("'",$B27,"'!",$Y$7)))</f>
        <v>0</v>
      </c>
      <c r="Z27" s="28">
        <f ca="1">+SUMIF(INDIRECT(+CONCATENATE("'",$B27,"'!",$AA$7)),Auszahlungen!Z$10,INDIRECT(+CONCATENATE("'",$B27,"'!",$Z$7)))</f>
        <v>0</v>
      </c>
    </row>
    <row r="28" spans="2:26" ht="24.95" hidden="1" customHeight="1" outlineLevel="1" x14ac:dyDescent="0.25">
      <c r="B28" s="1" t="str">
        <f ca="1">+Finanztabelle!B29</f>
        <v>Projekt6</v>
      </c>
      <c r="C28" s="68">
        <v>13</v>
      </c>
      <c r="D28" s="68" t="str">
        <f ca="1">IFERROR(IF(INDIRECT(+CONCATENATE("'",$B28,"'!",D$11))&lt;&gt;"",INDIRECT(+CONCATENATE("'",$B28,"'!",D$11)),""),"")</f>
        <v>RM Liezen GmbH</v>
      </c>
      <c r="E28" s="134">
        <f ca="1">IF($D28=$E$13,1,)</f>
        <v>1</v>
      </c>
      <c r="F28" s="134">
        <f t="shared" ca="1" si="3"/>
        <v>0</v>
      </c>
      <c r="G28" s="134">
        <f t="shared" ca="1" si="4"/>
        <v>0</v>
      </c>
      <c r="H28" s="133">
        <f t="shared" si="6"/>
        <v>13</v>
      </c>
      <c r="I28" s="398"/>
      <c r="J28" s="68" t="str">
        <f ca="1">IFERROR(IF(INDIRECT(+CONCATENATE("'",$B28,"'!",J$11))&lt;&gt;"",INDIRECT(+CONCATENATE("'",$B28,"'!",J$11)),""),"")</f>
        <v>Projekt 6</v>
      </c>
      <c r="K28" s="28">
        <f ca="1">+SUMIF(INDIRECT(+CONCATENATE("'",$B28,"'!",$M$8)),Auszahlungen!K$10,INDIRECT(+CONCATENATE("'",$B28,"'!",$K$8)))</f>
        <v>0</v>
      </c>
      <c r="L28" s="28">
        <f ca="1">+SUMIF(INDIRECT(+CONCATENATE("'",$B28,"'!",$M$8)),Auszahlungen!L$10,INDIRECT(+CONCATENATE("'",$B28,"'!",$L$8)))</f>
        <v>0</v>
      </c>
      <c r="M28" s="28">
        <f ca="1">+SUMIF(INDIRECT(+CONCATENATE("'",$B28,"'!",$M$8)),Auszahlungen!M$10,INDIRECT(+CONCATENATE("'",$B28,"'!",$K$8)))</f>
        <v>0</v>
      </c>
      <c r="N28" s="28">
        <f ca="1">+SUMIF(INDIRECT(+CONCATENATE("'",$B28,"'!",$M$8)),Auszahlungen!N$10,INDIRECT(+CONCATENATE("'",$B28,"'!",$L$8)))</f>
        <v>0</v>
      </c>
      <c r="O28" s="28">
        <f ca="1">+SUMIF(INDIRECT(+CONCATENATE("'",$B28,"'!",$M$8)),Auszahlungen!O$10,INDIRECT(+CONCATENATE("'",$B28,"'!",$K$8)))</f>
        <v>0</v>
      </c>
      <c r="P28" s="28">
        <f ca="1">+SUMIF(INDIRECT(+CONCATENATE("'",$B28,"'!",$M$8)),Auszahlungen!P$10,INDIRECT(+CONCATENATE("'",$B28,"'!",$L$8)))</f>
        <v>0</v>
      </c>
      <c r="Q28" s="28">
        <f ca="1">+SUMIF(INDIRECT(+CONCATENATE("'",$B28,"'!",$M$8)),Auszahlungen!Q$10,INDIRECT(+CONCATENATE("'",$B28,"'!",$K$8)))</f>
        <v>0</v>
      </c>
      <c r="R28" s="28">
        <f ca="1">+SUMIF(INDIRECT(+CONCATENATE("'",$B28,"'!",$M$8)),Auszahlungen!R$10,INDIRECT(+CONCATENATE("'",$B28,"'!",$L$8)))</f>
        <v>0</v>
      </c>
      <c r="S28" s="165">
        <f ca="1">+SUMIF(INDIRECT(+CONCATENATE("'",$B28,"'!",$U$8)),Auszahlungen!S$12,INDIRECT(+CONCATENATE("'",$B28,"'!",$S$8)))</f>
        <v>0</v>
      </c>
      <c r="T28" s="165">
        <f ca="1">+SUMIF(INDIRECT(+CONCATENATE("'",$B28,"'!",$U$8)),Auszahlungen!S$12,INDIRECT(+CONCATENATE("'",$B28,"'!",$T$8)))</f>
        <v>0</v>
      </c>
      <c r="U28" s="165"/>
      <c r="V28" s="165"/>
      <c r="W28" s="165"/>
      <c r="X28" s="165"/>
      <c r="Y28" s="28">
        <f ca="1">+SUMIF(INDIRECT(+CONCATENATE("'",$B28,"'!",$AA$7)),Auszahlungen!Y$10,INDIRECT(+CONCATENATE("'",$B28,"'!",$Y$7)))</f>
        <v>0</v>
      </c>
      <c r="Z28" s="28">
        <f ca="1">+SUMIF(INDIRECT(+CONCATENATE("'",$B28,"'!",$AA$7)),Auszahlungen!Z$10,INDIRECT(+CONCATENATE("'",$B28,"'!",$Z$7)))</f>
        <v>0</v>
      </c>
    </row>
    <row r="29" spans="2:26" ht="24.95" hidden="1" customHeight="1" outlineLevel="1" x14ac:dyDescent="0.25">
      <c r="B29" s="1" t="str">
        <f ca="1">+Finanztabelle!B30</f>
        <v>Projekt7</v>
      </c>
      <c r="C29" s="68">
        <v>14</v>
      </c>
      <c r="D29" s="68" t="str">
        <f t="shared" ca="1" si="9"/>
        <v>RM Liezen GmbH</v>
      </c>
      <c r="E29" s="134">
        <f t="shared" ca="1" si="5"/>
        <v>1</v>
      </c>
      <c r="F29" s="134">
        <f t="shared" ca="1" si="3"/>
        <v>0</v>
      </c>
      <c r="G29" s="134">
        <f t="shared" ca="1" si="4"/>
        <v>0</v>
      </c>
      <c r="H29" s="133">
        <f t="shared" si="6"/>
        <v>14</v>
      </c>
      <c r="I29" s="398"/>
      <c r="J29" s="68" t="str">
        <f t="shared" ca="1" si="8"/>
        <v>Projekt 7</v>
      </c>
      <c r="K29" s="28">
        <f ca="1">+SUMIF(INDIRECT(+CONCATENATE("'",$B29,"'!",$M$8)),Auszahlungen!K$10,INDIRECT(+CONCATENATE("'",$B29,"'!",$K$8)))</f>
        <v>0</v>
      </c>
      <c r="L29" s="28">
        <f ca="1">+SUMIF(INDIRECT(+CONCATENATE("'",$B29,"'!",$M$8)),Auszahlungen!L$10,INDIRECT(+CONCATENATE("'",$B29,"'!",$L$8)))</f>
        <v>0</v>
      </c>
      <c r="M29" s="28">
        <f ca="1">+SUMIF(INDIRECT(+CONCATENATE("'",$B29,"'!",$M$8)),Auszahlungen!M$10,INDIRECT(+CONCATENATE("'",$B29,"'!",$K$8)))</f>
        <v>0</v>
      </c>
      <c r="N29" s="28">
        <f ca="1">+SUMIF(INDIRECT(+CONCATENATE("'",$B29,"'!",$M$8)),Auszahlungen!N$10,INDIRECT(+CONCATENATE("'",$B29,"'!",$L$8)))</f>
        <v>0</v>
      </c>
      <c r="O29" s="28">
        <f ca="1">+SUMIF(INDIRECT(+CONCATENATE("'",$B29,"'!",$M$8)),Auszahlungen!O$10,INDIRECT(+CONCATENATE("'",$B29,"'!",$K$8)))</f>
        <v>0</v>
      </c>
      <c r="P29" s="28">
        <f ca="1">+SUMIF(INDIRECT(+CONCATENATE("'",$B29,"'!",$M$8)),Auszahlungen!P$10,INDIRECT(+CONCATENATE("'",$B29,"'!",$L$8)))</f>
        <v>0</v>
      </c>
      <c r="Q29" s="28">
        <f ca="1">+SUMIF(INDIRECT(+CONCATENATE("'",$B29,"'!",$M$8)),Auszahlungen!Q$10,INDIRECT(+CONCATENATE("'",$B29,"'!",$K$8)))</f>
        <v>0</v>
      </c>
      <c r="R29" s="28">
        <f ca="1">+SUMIF(INDIRECT(+CONCATENATE("'",$B29,"'!",$M$8)),Auszahlungen!R$10,INDIRECT(+CONCATENATE("'",$B29,"'!",$L$8)))</f>
        <v>0</v>
      </c>
      <c r="S29" s="165">
        <f ca="1">+SUMIF(INDIRECT(+CONCATENATE("'",$B29,"'!",$U$8)),Auszahlungen!S$12,INDIRECT(+CONCATENATE("'",$B29,"'!",$S$8)))</f>
        <v>0</v>
      </c>
      <c r="T29" s="165">
        <f ca="1">+SUMIF(INDIRECT(+CONCATENATE("'",$B29,"'!",$U$8)),Auszahlungen!S$12,INDIRECT(+CONCATENATE("'",$B29,"'!",$T$8)))</f>
        <v>0</v>
      </c>
      <c r="U29" s="165"/>
      <c r="V29" s="165"/>
      <c r="W29" s="165"/>
      <c r="X29" s="165"/>
      <c r="Y29" s="28">
        <f ca="1">+SUMIF(INDIRECT(+CONCATENATE("'",$B29,"'!",$AA$7)),Auszahlungen!Y$10,INDIRECT(+CONCATENATE("'",$B29,"'!",$Y$7)))</f>
        <v>0</v>
      </c>
      <c r="Z29" s="28">
        <f ca="1">+SUMIF(INDIRECT(+CONCATENATE("'",$B29,"'!",$AA$7)),Auszahlungen!Z$10,INDIRECT(+CONCATENATE("'",$B29,"'!",$Z$7)))</f>
        <v>0</v>
      </c>
    </row>
    <row r="30" spans="2:26" ht="24.95" hidden="1" customHeight="1" outlineLevel="1" x14ac:dyDescent="0.25">
      <c r="B30" s="1" t="str">
        <f ca="1">+Finanztabelle!B31</f>
        <v>Projekt8</v>
      </c>
      <c r="C30" s="68">
        <v>15</v>
      </c>
      <c r="D30" s="68" t="str">
        <f t="shared" ca="1" si="9"/>
        <v>RM Liezen GmbH</v>
      </c>
      <c r="E30" s="134">
        <f t="shared" ca="1" si="5"/>
        <v>1</v>
      </c>
      <c r="F30" s="134">
        <f t="shared" ca="1" si="3"/>
        <v>0</v>
      </c>
      <c r="G30" s="134">
        <f t="shared" ca="1" si="4"/>
        <v>0</v>
      </c>
      <c r="H30" s="133">
        <f t="shared" si="6"/>
        <v>15</v>
      </c>
      <c r="I30" s="398"/>
      <c r="J30" s="68" t="str">
        <f t="shared" ca="1" si="8"/>
        <v>Projekt 8</v>
      </c>
      <c r="K30" s="28">
        <f ca="1">+SUMIF(INDIRECT(+CONCATENATE("'",$B30,"'!",$M$8)),Auszahlungen!K$10,INDIRECT(+CONCATENATE("'",$B30,"'!",$K$8)))</f>
        <v>0</v>
      </c>
      <c r="L30" s="28">
        <f ca="1">+SUMIF(INDIRECT(+CONCATENATE("'",$B30,"'!",$M$8)),Auszahlungen!L$10,INDIRECT(+CONCATENATE("'",$B30,"'!",$L$8)))</f>
        <v>0</v>
      </c>
      <c r="M30" s="28">
        <f ca="1">+SUMIF(INDIRECT(+CONCATENATE("'",$B30,"'!",$M$8)),Auszahlungen!M$10,INDIRECT(+CONCATENATE("'",$B30,"'!",$K$8)))</f>
        <v>0</v>
      </c>
      <c r="N30" s="28">
        <f ca="1">+SUMIF(INDIRECT(+CONCATENATE("'",$B30,"'!",$M$8)),Auszahlungen!N$10,INDIRECT(+CONCATENATE("'",$B30,"'!",$L$8)))</f>
        <v>0</v>
      </c>
      <c r="O30" s="28">
        <f ca="1">+SUMIF(INDIRECT(+CONCATENATE("'",$B30,"'!",$M$8)),Auszahlungen!O$10,INDIRECT(+CONCATENATE("'",$B30,"'!",$K$8)))</f>
        <v>0</v>
      </c>
      <c r="P30" s="28">
        <f ca="1">+SUMIF(INDIRECT(+CONCATENATE("'",$B30,"'!",$M$8)),Auszahlungen!P$10,INDIRECT(+CONCATENATE("'",$B30,"'!",$L$8)))</f>
        <v>0</v>
      </c>
      <c r="Q30" s="28">
        <f ca="1">+SUMIF(INDIRECT(+CONCATENATE("'",$B30,"'!",$M$8)),Auszahlungen!Q$10,INDIRECT(+CONCATENATE("'",$B30,"'!",$K$8)))</f>
        <v>0</v>
      </c>
      <c r="R30" s="28">
        <f ca="1">+SUMIF(INDIRECT(+CONCATENATE("'",$B30,"'!",$M$8)),Auszahlungen!R$10,INDIRECT(+CONCATENATE("'",$B30,"'!",$L$8)))</f>
        <v>0</v>
      </c>
      <c r="S30" s="165">
        <f ca="1">+SUMIF(INDIRECT(+CONCATENATE("'",$B30,"'!",$U$8)),Auszahlungen!S$12,INDIRECT(+CONCATENATE("'",$B30,"'!",$S$8)))</f>
        <v>0</v>
      </c>
      <c r="T30" s="165">
        <f ca="1">+SUMIF(INDIRECT(+CONCATENATE("'",$B30,"'!",$U$8)),Auszahlungen!S$12,INDIRECT(+CONCATENATE("'",$B30,"'!",$T$8)))</f>
        <v>0</v>
      </c>
      <c r="U30" s="165"/>
      <c r="V30" s="165"/>
      <c r="W30" s="165"/>
      <c r="X30" s="165"/>
      <c r="Y30" s="28">
        <f ca="1">+SUMIF(INDIRECT(+CONCATENATE("'",$B30,"'!",$AA$7)),Auszahlungen!Y$10,INDIRECT(+CONCATENATE("'",$B30,"'!",$Y$7)))</f>
        <v>0</v>
      </c>
      <c r="Z30" s="28">
        <f ca="1">+SUMIF(INDIRECT(+CONCATENATE("'",$B30,"'!",$AA$7)),Auszahlungen!Z$10,INDIRECT(+CONCATENATE("'",$B30,"'!",$Z$7)))</f>
        <v>0</v>
      </c>
    </row>
    <row r="31" spans="2:26" ht="24.95" hidden="1" customHeight="1" outlineLevel="1" x14ac:dyDescent="0.25">
      <c r="B31" s="1" t="str">
        <f ca="1">+Finanztabelle!B32</f>
        <v>Projekt9</v>
      </c>
      <c r="C31" s="68">
        <v>16</v>
      </c>
      <c r="D31" s="68" t="str">
        <f t="shared" ca="1" si="9"/>
        <v>RM Liezen GmbH</v>
      </c>
      <c r="E31" s="134">
        <f t="shared" ca="1" si="5"/>
        <v>1</v>
      </c>
      <c r="F31" s="134">
        <f t="shared" ca="1" si="3"/>
        <v>0</v>
      </c>
      <c r="G31" s="134">
        <f t="shared" ca="1" si="4"/>
        <v>0</v>
      </c>
      <c r="H31" s="133">
        <f t="shared" si="6"/>
        <v>16</v>
      </c>
      <c r="I31" s="398"/>
      <c r="J31" s="68" t="str">
        <f t="shared" ca="1" si="8"/>
        <v>Projekt 9</v>
      </c>
      <c r="K31" s="28">
        <f ca="1">+SUMIF(INDIRECT(+CONCATENATE("'",$B31,"'!",$M$8)),Auszahlungen!K$10,INDIRECT(+CONCATENATE("'",$B31,"'!",$K$8)))</f>
        <v>0</v>
      </c>
      <c r="L31" s="28">
        <f ca="1">+SUMIF(INDIRECT(+CONCATENATE("'",$B31,"'!",$M$8)),Auszahlungen!L$10,INDIRECT(+CONCATENATE("'",$B31,"'!",$L$8)))</f>
        <v>0</v>
      </c>
      <c r="M31" s="28">
        <f ca="1">+SUMIF(INDIRECT(+CONCATENATE("'",$B31,"'!",$M$8)),Auszahlungen!M$10,INDIRECT(+CONCATENATE("'",$B31,"'!",$K$8)))</f>
        <v>0</v>
      </c>
      <c r="N31" s="28">
        <f ca="1">+SUMIF(INDIRECT(+CONCATENATE("'",$B31,"'!",$M$8)),Auszahlungen!N$10,INDIRECT(+CONCATENATE("'",$B31,"'!",$L$8)))</f>
        <v>0</v>
      </c>
      <c r="O31" s="28">
        <f ca="1">+SUMIF(INDIRECT(+CONCATENATE("'",$B31,"'!",$M$8)),Auszahlungen!O$10,INDIRECT(+CONCATENATE("'",$B31,"'!",$K$8)))</f>
        <v>0</v>
      </c>
      <c r="P31" s="28">
        <f ca="1">+SUMIF(INDIRECT(+CONCATENATE("'",$B31,"'!",$M$8)),Auszahlungen!P$10,INDIRECT(+CONCATENATE("'",$B31,"'!",$L$8)))</f>
        <v>0</v>
      </c>
      <c r="Q31" s="28">
        <f ca="1">+SUMIF(INDIRECT(+CONCATENATE("'",$B31,"'!",$M$8)),Auszahlungen!Q$10,INDIRECT(+CONCATENATE("'",$B31,"'!",$K$8)))</f>
        <v>0</v>
      </c>
      <c r="R31" s="28">
        <f ca="1">+SUMIF(INDIRECT(+CONCATENATE("'",$B31,"'!",$M$8)),Auszahlungen!R$10,INDIRECT(+CONCATENATE("'",$B31,"'!",$L$8)))</f>
        <v>0</v>
      </c>
      <c r="S31" s="165">
        <f ca="1">+SUMIF(INDIRECT(+CONCATENATE("'",$B31,"'!",$U$8)),Auszahlungen!S$12,INDIRECT(+CONCATENATE("'",$B31,"'!",$S$8)))</f>
        <v>0</v>
      </c>
      <c r="T31" s="165">
        <f ca="1">+SUMIF(INDIRECT(+CONCATENATE("'",$B31,"'!",$U$8)),Auszahlungen!S$12,INDIRECT(+CONCATENATE("'",$B31,"'!",$T$8)))</f>
        <v>0</v>
      </c>
      <c r="U31" s="165"/>
      <c r="V31" s="165"/>
      <c r="W31" s="165"/>
      <c r="X31" s="165"/>
      <c r="Y31" s="28">
        <f ca="1">+SUMIF(INDIRECT(+CONCATENATE("'",$B31,"'!",$AA$7)),Auszahlungen!Y$10,INDIRECT(+CONCATENATE("'",$B31,"'!",$Y$7)))</f>
        <v>0</v>
      </c>
      <c r="Z31" s="28">
        <f ca="1">+SUMIF(INDIRECT(+CONCATENATE("'",$B31,"'!",$AA$7)),Auszahlungen!Z$10,INDIRECT(+CONCATENATE("'",$B31,"'!",$Z$7)))</f>
        <v>0</v>
      </c>
    </row>
    <row r="32" spans="2:26" ht="24.95" hidden="1" customHeight="1" outlineLevel="1" x14ac:dyDescent="0.25">
      <c r="B32" s="1" t="str">
        <f ca="1">+Finanztabelle!B33</f>
        <v>Projekt10</v>
      </c>
      <c r="C32" s="68">
        <v>17</v>
      </c>
      <c r="D32" s="68" t="str">
        <f t="shared" ca="1" si="9"/>
        <v>RM Liezen GmbH</v>
      </c>
      <c r="E32" s="134">
        <f t="shared" ca="1" si="5"/>
        <v>1</v>
      </c>
      <c r="F32" s="134">
        <f t="shared" ca="1" si="3"/>
        <v>0</v>
      </c>
      <c r="G32" s="134">
        <f t="shared" ca="1" si="4"/>
        <v>0</v>
      </c>
      <c r="H32" s="133">
        <f t="shared" si="6"/>
        <v>17</v>
      </c>
      <c r="I32" s="398"/>
      <c r="J32" s="68" t="str">
        <f t="shared" ca="1" si="8"/>
        <v>Projekt 10</v>
      </c>
      <c r="K32" s="28">
        <f ca="1">+SUMIF(INDIRECT(+CONCATENATE("'",$B32,"'!",$M$8)),Auszahlungen!K$10,INDIRECT(+CONCATENATE("'",$B32,"'!",$K$8)))</f>
        <v>0</v>
      </c>
      <c r="L32" s="28">
        <f ca="1">+SUMIF(INDIRECT(+CONCATENATE("'",$B32,"'!",$M$8)),Auszahlungen!L$10,INDIRECT(+CONCATENATE("'",$B32,"'!",$L$8)))</f>
        <v>0</v>
      </c>
      <c r="M32" s="28">
        <f ca="1">+SUMIF(INDIRECT(+CONCATENATE("'",$B32,"'!",$M$8)),Auszahlungen!M$10,INDIRECT(+CONCATENATE("'",$B32,"'!",$K$8)))</f>
        <v>0</v>
      </c>
      <c r="N32" s="28">
        <f ca="1">+SUMIF(INDIRECT(+CONCATENATE("'",$B32,"'!",$M$8)),Auszahlungen!N$10,INDIRECT(+CONCATENATE("'",$B32,"'!",$L$8)))</f>
        <v>0</v>
      </c>
      <c r="O32" s="28">
        <f ca="1">+SUMIF(INDIRECT(+CONCATENATE("'",$B32,"'!",$M$8)),Auszahlungen!O$10,INDIRECT(+CONCATENATE("'",$B32,"'!",$K$8)))</f>
        <v>0</v>
      </c>
      <c r="P32" s="28">
        <f ca="1">+SUMIF(INDIRECT(+CONCATENATE("'",$B32,"'!",$M$8)),Auszahlungen!P$10,INDIRECT(+CONCATENATE("'",$B32,"'!",$L$8)))</f>
        <v>0</v>
      </c>
      <c r="Q32" s="28">
        <f ca="1">+SUMIF(INDIRECT(+CONCATENATE("'",$B32,"'!",$M$8)),Auszahlungen!Q$10,INDIRECT(+CONCATENATE("'",$B32,"'!",$K$8)))</f>
        <v>0</v>
      </c>
      <c r="R32" s="28">
        <f ca="1">+SUMIF(INDIRECT(+CONCATENATE("'",$B32,"'!",$M$8)),Auszahlungen!R$10,INDIRECT(+CONCATENATE("'",$B32,"'!",$L$8)))</f>
        <v>0</v>
      </c>
      <c r="S32" s="165">
        <f ca="1">+SUMIF(INDIRECT(+CONCATENATE("'",$B32,"'!",$U$8)),Auszahlungen!S$12,INDIRECT(+CONCATENATE("'",$B32,"'!",$S$8)))</f>
        <v>0</v>
      </c>
      <c r="T32" s="165">
        <f ca="1">+SUMIF(INDIRECT(+CONCATENATE("'",$B32,"'!",$U$8)),Auszahlungen!S$12,INDIRECT(+CONCATENATE("'",$B32,"'!",$T$8)))</f>
        <v>0</v>
      </c>
      <c r="U32" s="165"/>
      <c r="V32" s="165"/>
      <c r="W32" s="165"/>
      <c r="X32" s="165"/>
      <c r="Y32" s="28">
        <f ca="1">+SUMIF(INDIRECT(+CONCATENATE("'",$B32,"'!",$AA$7)),Auszahlungen!Y$10,INDIRECT(+CONCATENATE("'",$B32,"'!",$Y$7)))</f>
        <v>0</v>
      </c>
      <c r="Z32" s="28">
        <f ca="1">+SUMIF(INDIRECT(+CONCATENATE("'",$B32,"'!",$AA$7)),Auszahlungen!Z$10,INDIRECT(+CONCATENATE("'",$B32,"'!",$Z$7)))</f>
        <v>0</v>
      </c>
    </row>
    <row r="33" spans="2:26" ht="24.95" hidden="1" customHeight="1" outlineLevel="1" x14ac:dyDescent="0.25">
      <c r="B33" s="1" t="str">
        <f ca="1">+Finanztabelle!B34</f>
        <v>Projekt11</v>
      </c>
      <c r="C33" s="68">
        <v>18</v>
      </c>
      <c r="D33" s="68" t="str">
        <f t="shared" ca="1" si="9"/>
        <v>RM Liezen GmbH</v>
      </c>
      <c r="E33" s="134">
        <f t="shared" ca="1" si="5"/>
        <v>1</v>
      </c>
      <c r="F33" s="134">
        <f t="shared" ca="1" si="3"/>
        <v>0</v>
      </c>
      <c r="G33" s="134">
        <f t="shared" ca="1" si="4"/>
        <v>0</v>
      </c>
      <c r="H33" s="133">
        <f t="shared" si="6"/>
        <v>18</v>
      </c>
      <c r="I33" s="398"/>
      <c r="J33" s="68" t="str">
        <f t="shared" ca="1" si="8"/>
        <v>Projekt 11</v>
      </c>
      <c r="K33" s="28">
        <f ca="1">+SUMIF(INDIRECT(+CONCATENATE("'",$B33,"'!",$M$8)),Auszahlungen!K$10,INDIRECT(+CONCATENATE("'",$B33,"'!",$K$8)))</f>
        <v>0</v>
      </c>
      <c r="L33" s="28">
        <f ca="1">+SUMIF(INDIRECT(+CONCATENATE("'",$B33,"'!",$M$8)),Auszahlungen!L$10,INDIRECT(+CONCATENATE("'",$B33,"'!",$L$8)))</f>
        <v>0</v>
      </c>
      <c r="M33" s="28">
        <f ca="1">+SUMIF(INDIRECT(+CONCATENATE("'",$B33,"'!",$M$8)),Auszahlungen!M$10,INDIRECT(+CONCATENATE("'",$B33,"'!",$K$8)))</f>
        <v>0</v>
      </c>
      <c r="N33" s="28">
        <f ca="1">+SUMIF(INDIRECT(+CONCATENATE("'",$B33,"'!",$M$8)),Auszahlungen!N$10,INDIRECT(+CONCATENATE("'",$B33,"'!",$L$8)))</f>
        <v>0</v>
      </c>
      <c r="O33" s="28">
        <f ca="1">+SUMIF(INDIRECT(+CONCATENATE("'",$B33,"'!",$M$8)),Auszahlungen!O$10,INDIRECT(+CONCATENATE("'",$B33,"'!",$K$8)))</f>
        <v>0</v>
      </c>
      <c r="P33" s="28">
        <f ca="1">+SUMIF(INDIRECT(+CONCATENATE("'",$B33,"'!",$M$8)),Auszahlungen!P$10,INDIRECT(+CONCATENATE("'",$B33,"'!",$L$8)))</f>
        <v>0</v>
      </c>
      <c r="Q33" s="28">
        <f ca="1">+SUMIF(INDIRECT(+CONCATENATE("'",$B33,"'!",$M$8)),Auszahlungen!Q$10,INDIRECT(+CONCATENATE("'",$B33,"'!",$K$8)))</f>
        <v>0</v>
      </c>
      <c r="R33" s="28">
        <f ca="1">+SUMIF(INDIRECT(+CONCATENATE("'",$B33,"'!",$M$8)),Auszahlungen!R$10,INDIRECT(+CONCATENATE("'",$B33,"'!",$L$8)))</f>
        <v>0</v>
      </c>
      <c r="S33" s="165">
        <f ca="1">+SUMIF(INDIRECT(+CONCATENATE("'",$B33,"'!",$U$8)),Auszahlungen!S$12,INDIRECT(+CONCATENATE("'",$B33,"'!",$S$8)))</f>
        <v>0</v>
      </c>
      <c r="T33" s="165">
        <f ca="1">+SUMIF(INDIRECT(+CONCATENATE("'",$B33,"'!",$U$8)),Auszahlungen!S$12,INDIRECT(+CONCATENATE("'",$B33,"'!",$T$8)))</f>
        <v>0</v>
      </c>
      <c r="U33" s="165"/>
      <c r="V33" s="165"/>
      <c r="W33" s="165"/>
      <c r="X33" s="165"/>
      <c r="Y33" s="28">
        <f ca="1">+SUMIF(INDIRECT(+CONCATENATE("'",$B33,"'!",$AA$7)),Auszahlungen!Y$10,INDIRECT(+CONCATENATE("'",$B33,"'!",$Y$7)))</f>
        <v>0</v>
      </c>
      <c r="Z33" s="28">
        <f ca="1">+SUMIF(INDIRECT(+CONCATENATE("'",$B33,"'!",$AA$7)),Auszahlungen!Z$10,INDIRECT(+CONCATENATE("'",$B33,"'!",$Z$7)))</f>
        <v>0</v>
      </c>
    </row>
    <row r="34" spans="2:26" ht="24.95" hidden="1" customHeight="1" outlineLevel="1" x14ac:dyDescent="0.25">
      <c r="B34" s="1" t="str">
        <f ca="1">+Finanztabelle!B35</f>
        <v>Projekt12</v>
      </c>
      <c r="C34" s="68">
        <v>19</v>
      </c>
      <c r="D34" s="68" t="str">
        <f t="shared" ca="1" si="9"/>
        <v>RM Liezen GmbH</v>
      </c>
      <c r="E34" s="134">
        <f t="shared" ca="1" si="5"/>
        <v>1</v>
      </c>
      <c r="F34" s="134">
        <f t="shared" ca="1" si="3"/>
        <v>0</v>
      </c>
      <c r="G34" s="134">
        <f t="shared" ca="1" si="4"/>
        <v>0</v>
      </c>
      <c r="H34" s="133">
        <f t="shared" si="6"/>
        <v>19</v>
      </c>
      <c r="I34" s="398"/>
      <c r="J34" s="68" t="str">
        <f t="shared" ca="1" si="8"/>
        <v>Projekt 12</v>
      </c>
      <c r="K34" s="28">
        <f ca="1">+SUMIF(INDIRECT(+CONCATENATE("'",$B34,"'!",$M$8)),Auszahlungen!K$10,INDIRECT(+CONCATENATE("'",$B34,"'!",$K$8)))</f>
        <v>0</v>
      </c>
      <c r="L34" s="28">
        <f ca="1">+SUMIF(INDIRECT(+CONCATENATE("'",$B34,"'!",$M$8)),Auszahlungen!L$10,INDIRECT(+CONCATENATE("'",$B34,"'!",$L$8)))</f>
        <v>0</v>
      </c>
      <c r="M34" s="28">
        <f ca="1">+SUMIF(INDIRECT(+CONCATENATE("'",$B34,"'!",$M$8)),Auszahlungen!M$10,INDIRECT(+CONCATENATE("'",$B34,"'!",$K$8)))</f>
        <v>0</v>
      </c>
      <c r="N34" s="28">
        <f ca="1">+SUMIF(INDIRECT(+CONCATENATE("'",$B34,"'!",$M$8)),Auszahlungen!N$10,INDIRECT(+CONCATENATE("'",$B34,"'!",$L$8)))</f>
        <v>0</v>
      </c>
      <c r="O34" s="28">
        <f ca="1">+SUMIF(INDIRECT(+CONCATENATE("'",$B34,"'!",$M$8)),Auszahlungen!O$10,INDIRECT(+CONCATENATE("'",$B34,"'!",$K$8)))</f>
        <v>0</v>
      </c>
      <c r="P34" s="28">
        <f ca="1">+SUMIF(INDIRECT(+CONCATENATE("'",$B34,"'!",$M$8)),Auszahlungen!P$10,INDIRECT(+CONCATENATE("'",$B34,"'!",$L$8)))</f>
        <v>0</v>
      </c>
      <c r="Q34" s="28">
        <f ca="1">+SUMIF(INDIRECT(+CONCATENATE("'",$B34,"'!",$M$8)),Auszahlungen!Q$10,INDIRECT(+CONCATENATE("'",$B34,"'!",$K$8)))</f>
        <v>0</v>
      </c>
      <c r="R34" s="28">
        <f ca="1">+SUMIF(INDIRECT(+CONCATENATE("'",$B34,"'!",$M$8)),Auszahlungen!R$10,INDIRECT(+CONCATENATE("'",$B34,"'!",$L$8)))</f>
        <v>0</v>
      </c>
      <c r="S34" s="165">
        <f ca="1">+SUMIF(INDIRECT(+CONCATENATE("'",$B34,"'!",$U$8)),Auszahlungen!S$12,INDIRECT(+CONCATENATE("'",$B34,"'!",$S$8)))</f>
        <v>0</v>
      </c>
      <c r="T34" s="165">
        <f ca="1">+SUMIF(INDIRECT(+CONCATENATE("'",$B34,"'!",$U$8)),Auszahlungen!S$12,INDIRECT(+CONCATENATE("'",$B34,"'!",$T$8)))</f>
        <v>0</v>
      </c>
      <c r="U34" s="165"/>
      <c r="V34" s="165"/>
      <c r="W34" s="165"/>
      <c r="X34" s="165"/>
      <c r="Y34" s="28">
        <f ca="1">+SUMIF(INDIRECT(+CONCATENATE("'",$B34,"'!",$AA$7)),Auszahlungen!Y$10,INDIRECT(+CONCATENATE("'",$B34,"'!",$Y$7)))</f>
        <v>0</v>
      </c>
      <c r="Z34" s="28">
        <f ca="1">+SUMIF(INDIRECT(+CONCATENATE("'",$B34,"'!",$AA$7)),Auszahlungen!Z$10,INDIRECT(+CONCATENATE("'",$B34,"'!",$Z$7)))</f>
        <v>0</v>
      </c>
    </row>
    <row r="35" spans="2:26" ht="24.95" hidden="1" customHeight="1" outlineLevel="1" x14ac:dyDescent="0.25">
      <c r="B35" s="1" t="str">
        <f ca="1">+Finanztabelle!B36</f>
        <v>Projekt13</v>
      </c>
      <c r="C35" s="68">
        <v>20</v>
      </c>
      <c r="D35" s="68" t="str">
        <f t="shared" ca="1" si="9"/>
        <v>LE GmbH</v>
      </c>
      <c r="E35" s="134">
        <f ca="1">IF($D35=$E$13,1,)</f>
        <v>0</v>
      </c>
      <c r="F35" s="134">
        <f t="shared" ca="1" si="3"/>
        <v>0</v>
      </c>
      <c r="G35" s="134">
        <f t="shared" ca="1" si="4"/>
        <v>1</v>
      </c>
      <c r="H35" s="133">
        <f t="shared" si="6"/>
        <v>20</v>
      </c>
      <c r="I35" s="398"/>
      <c r="J35" s="68" t="str">
        <f t="shared" ca="1" si="8"/>
        <v>Projekt 13</v>
      </c>
      <c r="K35" s="28">
        <f ca="1">+SUMIF(INDIRECT(+CONCATENATE("'",$B35,"'!",$M$8)),Auszahlungen!K$10,INDIRECT(+CONCATENATE("'",$B35,"'!",$K$8)))</f>
        <v>0</v>
      </c>
      <c r="L35" s="28">
        <f ca="1">+SUMIF(INDIRECT(+CONCATENATE("'",$B35,"'!",$M$8)),Auszahlungen!L$10,INDIRECT(+CONCATENATE("'",$B35,"'!",$L$8)))</f>
        <v>0</v>
      </c>
      <c r="M35" s="28">
        <f ca="1">+SUMIF(INDIRECT(+CONCATENATE("'",$B35,"'!",$M$8)),Auszahlungen!M$10,INDIRECT(+CONCATENATE("'",$B35,"'!",$K$8)))</f>
        <v>0</v>
      </c>
      <c r="N35" s="28">
        <f ca="1">+SUMIF(INDIRECT(+CONCATENATE("'",$B35,"'!",$M$8)),Auszahlungen!N$10,INDIRECT(+CONCATENATE("'",$B35,"'!",$L$8)))</f>
        <v>0</v>
      </c>
      <c r="O35" s="28">
        <f ca="1">+SUMIF(INDIRECT(+CONCATENATE("'",$B35,"'!",$M$8)),Auszahlungen!O$10,INDIRECT(+CONCATENATE("'",$B35,"'!",$K$8)))</f>
        <v>0</v>
      </c>
      <c r="P35" s="28">
        <f ca="1">+SUMIF(INDIRECT(+CONCATENATE("'",$B35,"'!",$M$8)),Auszahlungen!P$10,INDIRECT(+CONCATENATE("'",$B35,"'!",$L$8)))</f>
        <v>0</v>
      </c>
      <c r="Q35" s="28">
        <f ca="1">+SUMIF(INDIRECT(+CONCATENATE("'",$B35,"'!",$M$8)),Auszahlungen!Q$10,INDIRECT(+CONCATENATE("'",$B35,"'!",$K$8)))</f>
        <v>0</v>
      </c>
      <c r="R35" s="28">
        <f ca="1">+SUMIF(INDIRECT(+CONCATENATE("'",$B35,"'!",$M$8)),Auszahlungen!R$10,INDIRECT(+CONCATENATE("'",$B35,"'!",$L$8)))</f>
        <v>0</v>
      </c>
      <c r="S35" s="165">
        <f ca="1">+SUMIF(INDIRECT(+CONCATENATE("'",$B35,"'!",$U$8)),Auszahlungen!S$12,INDIRECT(+CONCATENATE("'",$B35,"'!",$S$8)))</f>
        <v>0</v>
      </c>
      <c r="T35" s="165">
        <f ca="1">+SUMIF(INDIRECT(+CONCATENATE("'",$B35,"'!",$U$8)),Auszahlungen!S$12,INDIRECT(+CONCATENATE("'",$B35,"'!",$T$8)))</f>
        <v>0</v>
      </c>
      <c r="U35" s="165"/>
      <c r="V35" s="165"/>
      <c r="W35" s="165"/>
      <c r="X35" s="165"/>
      <c r="Y35" s="28">
        <f ca="1">+SUMIF(INDIRECT(+CONCATENATE("'",$B35,"'!",$AA$7)),Auszahlungen!Y$10,INDIRECT(+CONCATENATE("'",$B35,"'!",$Y$7)))</f>
        <v>0</v>
      </c>
      <c r="Z35" s="28">
        <f ca="1">+SUMIF(INDIRECT(+CONCATENATE("'",$B35,"'!",$AA$7)),Auszahlungen!Z$10,INDIRECT(+CONCATENATE("'",$B35,"'!",$Z$7)))</f>
        <v>0</v>
      </c>
    </row>
    <row r="36" spans="2:26" ht="24.95" hidden="1" customHeight="1" outlineLevel="1" x14ac:dyDescent="0.25">
      <c r="B36" s="1" t="str">
        <f ca="1">+Finanztabelle!B37</f>
        <v>Projekt14</v>
      </c>
      <c r="C36" s="68">
        <v>21</v>
      </c>
      <c r="D36" s="68" t="str">
        <f t="shared" ca="1" si="9"/>
        <v>RM Liezen GmbH</v>
      </c>
      <c r="E36" s="134">
        <f t="shared" ca="1" si="5"/>
        <v>1</v>
      </c>
      <c r="F36" s="134">
        <f t="shared" ca="1" si="3"/>
        <v>0</v>
      </c>
      <c r="G36" s="134">
        <f t="shared" ca="1" si="4"/>
        <v>0</v>
      </c>
      <c r="H36" s="133">
        <f t="shared" si="6"/>
        <v>21</v>
      </c>
      <c r="I36" s="398"/>
      <c r="J36" s="68" t="str">
        <f t="shared" ca="1" si="8"/>
        <v>Projekt 14</v>
      </c>
      <c r="K36" s="28">
        <f ca="1">+SUMIF(INDIRECT(+CONCATENATE("'",$B36,"'!",$M$8)),Auszahlungen!K$10,INDIRECT(+CONCATENATE("'",$B36,"'!",$K$8)))</f>
        <v>0</v>
      </c>
      <c r="L36" s="28">
        <f ca="1">+SUMIF(INDIRECT(+CONCATENATE("'",$B36,"'!",$M$8)),Auszahlungen!L$10,INDIRECT(+CONCATENATE("'",$B36,"'!",$L$8)))</f>
        <v>0</v>
      </c>
      <c r="M36" s="28">
        <f ca="1">+SUMIF(INDIRECT(+CONCATENATE("'",$B36,"'!",$M$8)),Auszahlungen!M$10,INDIRECT(+CONCATENATE("'",$B36,"'!",$K$8)))</f>
        <v>0</v>
      </c>
      <c r="N36" s="28">
        <f ca="1">+SUMIF(INDIRECT(+CONCATENATE("'",$B36,"'!",$M$8)),Auszahlungen!N$10,INDIRECT(+CONCATENATE("'",$B36,"'!",$L$8)))</f>
        <v>0</v>
      </c>
      <c r="O36" s="28">
        <f ca="1">+SUMIF(INDIRECT(+CONCATENATE("'",$B36,"'!",$M$8)),Auszahlungen!O$10,INDIRECT(+CONCATENATE("'",$B36,"'!",$K$8)))</f>
        <v>0</v>
      </c>
      <c r="P36" s="28">
        <f ca="1">+SUMIF(INDIRECT(+CONCATENATE("'",$B36,"'!",$M$8)),Auszahlungen!P$10,INDIRECT(+CONCATENATE("'",$B36,"'!",$L$8)))</f>
        <v>0</v>
      </c>
      <c r="Q36" s="28">
        <f ca="1">+SUMIF(INDIRECT(+CONCATENATE("'",$B36,"'!",$M$8)),Auszahlungen!Q$10,INDIRECT(+CONCATENATE("'",$B36,"'!",$K$8)))</f>
        <v>0</v>
      </c>
      <c r="R36" s="28">
        <f ca="1">+SUMIF(INDIRECT(+CONCATENATE("'",$B36,"'!",$M$8)),Auszahlungen!R$10,INDIRECT(+CONCATENATE("'",$B36,"'!",$L$8)))</f>
        <v>0</v>
      </c>
      <c r="S36" s="165">
        <f ca="1">+SUMIF(INDIRECT(+CONCATENATE("'",$B36,"'!",$U$8)),Auszahlungen!S$12,INDIRECT(+CONCATENATE("'",$B36,"'!",$S$8)))</f>
        <v>0</v>
      </c>
      <c r="T36" s="165">
        <f ca="1">+SUMIF(INDIRECT(+CONCATENATE("'",$B36,"'!",$U$8)),Auszahlungen!S$12,INDIRECT(+CONCATENATE("'",$B36,"'!",$T$8)))</f>
        <v>0</v>
      </c>
      <c r="U36" s="165"/>
      <c r="V36" s="165"/>
      <c r="W36" s="165"/>
      <c r="X36" s="165"/>
      <c r="Y36" s="28">
        <f ca="1">+SUMIF(INDIRECT(+CONCATENATE("'",$B36,"'!",$AA$7)),Auszahlungen!Y$10,INDIRECT(+CONCATENATE("'",$B36,"'!",$Y$7)))</f>
        <v>0</v>
      </c>
      <c r="Z36" s="28">
        <f ca="1">+SUMIF(INDIRECT(+CONCATENATE("'",$B36,"'!",$AA$7)),Auszahlungen!Z$10,INDIRECT(+CONCATENATE("'",$B36,"'!",$Z$7)))</f>
        <v>0</v>
      </c>
    </row>
    <row r="37" spans="2:26" ht="24.95" hidden="1" customHeight="1" outlineLevel="1" x14ac:dyDescent="0.25">
      <c r="B37" s="1" t="str">
        <f ca="1">+Finanztabelle!B38</f>
        <v>Projekt15</v>
      </c>
      <c r="C37" s="68">
        <v>22</v>
      </c>
      <c r="D37" s="68" t="str">
        <f t="shared" ca="1" si="9"/>
        <v>RM Liezen GmbH</v>
      </c>
      <c r="E37" s="134">
        <f t="shared" ca="1" si="5"/>
        <v>1</v>
      </c>
      <c r="F37" s="134">
        <f t="shared" ca="1" si="3"/>
        <v>0</v>
      </c>
      <c r="G37" s="134">
        <f t="shared" ca="1" si="4"/>
        <v>0</v>
      </c>
      <c r="H37" s="133">
        <f t="shared" si="6"/>
        <v>22</v>
      </c>
      <c r="I37" s="398"/>
      <c r="J37" s="68" t="str">
        <f t="shared" ca="1" si="8"/>
        <v>Projekt 15</v>
      </c>
      <c r="K37" s="28">
        <f ca="1">+SUMIF(INDIRECT(+CONCATENATE("'",$B37,"'!",$M$8)),Auszahlungen!K$10,INDIRECT(+CONCATENATE("'",$B37,"'!",$K$8)))</f>
        <v>0</v>
      </c>
      <c r="L37" s="28">
        <f ca="1">+SUMIF(INDIRECT(+CONCATENATE("'",$B37,"'!",$M$8)),Auszahlungen!L$10,INDIRECT(+CONCATENATE("'",$B37,"'!",$L$8)))</f>
        <v>0</v>
      </c>
      <c r="M37" s="28">
        <f ca="1">+SUMIF(INDIRECT(+CONCATENATE("'",$B37,"'!",$M$8)),Auszahlungen!M$10,INDIRECT(+CONCATENATE("'",$B37,"'!",$K$8)))</f>
        <v>0</v>
      </c>
      <c r="N37" s="28">
        <f ca="1">+SUMIF(INDIRECT(+CONCATENATE("'",$B37,"'!",$M$8)),Auszahlungen!N$10,INDIRECT(+CONCATENATE("'",$B37,"'!",$L$8)))</f>
        <v>0</v>
      </c>
      <c r="O37" s="28">
        <f ca="1">+SUMIF(INDIRECT(+CONCATENATE("'",$B37,"'!",$M$8)),Auszahlungen!O$10,INDIRECT(+CONCATENATE("'",$B37,"'!",$K$8)))</f>
        <v>0</v>
      </c>
      <c r="P37" s="28">
        <f ca="1">+SUMIF(INDIRECT(+CONCATENATE("'",$B37,"'!",$M$8)),Auszahlungen!P$10,INDIRECT(+CONCATENATE("'",$B37,"'!",$L$8)))</f>
        <v>0</v>
      </c>
      <c r="Q37" s="28">
        <f ca="1">+SUMIF(INDIRECT(+CONCATENATE("'",$B37,"'!",$M$8)),Auszahlungen!Q$10,INDIRECT(+CONCATENATE("'",$B37,"'!",$K$8)))</f>
        <v>0</v>
      </c>
      <c r="R37" s="28">
        <f ca="1">+SUMIF(INDIRECT(+CONCATENATE("'",$B37,"'!",$M$8)),Auszahlungen!R$10,INDIRECT(+CONCATENATE("'",$B37,"'!",$L$8)))</f>
        <v>0</v>
      </c>
      <c r="S37" s="165">
        <f ca="1">+SUMIF(INDIRECT(+CONCATENATE("'",$B37,"'!",$U$8)),Auszahlungen!S$12,INDIRECT(+CONCATENATE("'",$B37,"'!",$S$8)))</f>
        <v>0</v>
      </c>
      <c r="T37" s="165">
        <f ca="1">+SUMIF(INDIRECT(+CONCATENATE("'",$B37,"'!",$U$8)),Auszahlungen!S$12,INDIRECT(+CONCATENATE("'",$B37,"'!",$T$8)))</f>
        <v>0</v>
      </c>
      <c r="U37" s="165"/>
      <c r="V37" s="165"/>
      <c r="W37" s="165"/>
      <c r="X37" s="165"/>
      <c r="Y37" s="28">
        <f ca="1">+SUMIF(INDIRECT(+CONCATENATE("'",$B37,"'!",$AA$7)),Auszahlungen!Y$10,INDIRECT(+CONCATENATE("'",$B37,"'!",$Y$7)))</f>
        <v>0</v>
      </c>
      <c r="Z37" s="28">
        <f ca="1">+SUMIF(INDIRECT(+CONCATENATE("'",$B37,"'!",$AA$7)),Auszahlungen!Z$10,INDIRECT(+CONCATENATE("'",$B37,"'!",$Z$7)))</f>
        <v>0</v>
      </c>
    </row>
    <row r="38" spans="2:26" ht="24.95" hidden="1" customHeight="1" outlineLevel="1" x14ac:dyDescent="0.25">
      <c r="B38" s="1" t="str">
        <f ca="1">+Finanztabelle!B39</f>
        <v>Projekt16</v>
      </c>
      <c r="C38" s="68">
        <v>23</v>
      </c>
      <c r="D38" s="68" t="str">
        <f t="shared" ca="1" si="9"/>
        <v>RM Liezen GmbH</v>
      </c>
      <c r="E38" s="134">
        <f t="shared" ca="1" si="5"/>
        <v>1</v>
      </c>
      <c r="F38" s="134">
        <f t="shared" ca="1" si="3"/>
        <v>0</v>
      </c>
      <c r="G38" s="134">
        <f t="shared" ca="1" si="4"/>
        <v>0</v>
      </c>
      <c r="H38" s="133">
        <f t="shared" si="6"/>
        <v>23</v>
      </c>
      <c r="I38" s="398"/>
      <c r="J38" s="68" t="str">
        <f t="shared" ca="1" si="8"/>
        <v>Projekt 16</v>
      </c>
      <c r="K38" s="28">
        <f ca="1">+SUMIF(INDIRECT(+CONCATENATE("'",$B38,"'!",$M$8)),Auszahlungen!K$10,INDIRECT(+CONCATENATE("'",$B38,"'!",$K$8)))</f>
        <v>0</v>
      </c>
      <c r="L38" s="28">
        <f ca="1">+SUMIF(INDIRECT(+CONCATENATE("'",$B38,"'!",$M$8)),Auszahlungen!L$10,INDIRECT(+CONCATENATE("'",$B38,"'!",$L$8)))</f>
        <v>0</v>
      </c>
      <c r="M38" s="28">
        <f ca="1">+SUMIF(INDIRECT(+CONCATENATE("'",$B38,"'!",$M$8)),Auszahlungen!M$10,INDIRECT(+CONCATENATE("'",$B38,"'!",$K$8)))</f>
        <v>0</v>
      </c>
      <c r="N38" s="28">
        <f ca="1">+SUMIF(INDIRECT(+CONCATENATE("'",$B38,"'!",$M$8)),Auszahlungen!N$10,INDIRECT(+CONCATENATE("'",$B38,"'!",$L$8)))</f>
        <v>0</v>
      </c>
      <c r="O38" s="28">
        <f ca="1">+SUMIF(INDIRECT(+CONCATENATE("'",$B38,"'!",$M$8)),Auszahlungen!O$10,INDIRECT(+CONCATENATE("'",$B38,"'!",$K$8)))</f>
        <v>0</v>
      </c>
      <c r="P38" s="28">
        <f ca="1">+SUMIF(INDIRECT(+CONCATENATE("'",$B38,"'!",$M$8)),Auszahlungen!P$10,INDIRECT(+CONCATENATE("'",$B38,"'!",$L$8)))</f>
        <v>0</v>
      </c>
      <c r="Q38" s="28">
        <f ca="1">+SUMIF(INDIRECT(+CONCATENATE("'",$B38,"'!",$M$8)),Auszahlungen!Q$10,INDIRECT(+CONCATENATE("'",$B38,"'!",$K$8)))</f>
        <v>0</v>
      </c>
      <c r="R38" s="28">
        <f ca="1">+SUMIF(INDIRECT(+CONCATENATE("'",$B38,"'!",$M$8)),Auszahlungen!R$10,INDIRECT(+CONCATENATE("'",$B38,"'!",$L$8)))</f>
        <v>0</v>
      </c>
      <c r="S38" s="165">
        <f ca="1">+SUMIF(INDIRECT(+CONCATENATE("'",$B38,"'!",$U$8)),Auszahlungen!S$12,INDIRECT(+CONCATENATE("'",$B38,"'!",$S$8)))</f>
        <v>0</v>
      </c>
      <c r="T38" s="165">
        <f ca="1">+SUMIF(INDIRECT(+CONCATENATE("'",$B38,"'!",$U$8)),Auszahlungen!S$12,INDIRECT(+CONCATENATE("'",$B38,"'!",$T$8)))</f>
        <v>0</v>
      </c>
      <c r="U38" s="165"/>
      <c r="V38" s="165"/>
      <c r="W38" s="165"/>
      <c r="X38" s="165"/>
      <c r="Y38" s="28">
        <f ca="1">+SUMIF(INDIRECT(+CONCATENATE("'",$B38,"'!",$AA$7)),Auszahlungen!Y$10,INDIRECT(+CONCATENATE("'",$B38,"'!",$Y$7)))</f>
        <v>0</v>
      </c>
      <c r="Z38" s="28">
        <f ca="1">+SUMIF(INDIRECT(+CONCATENATE("'",$B38,"'!",$AA$7)),Auszahlungen!Z$10,INDIRECT(+CONCATENATE("'",$B38,"'!",$Z$7)))</f>
        <v>0</v>
      </c>
    </row>
    <row r="39" spans="2:26" ht="24.95" hidden="1" customHeight="1" outlineLevel="1" x14ac:dyDescent="0.25">
      <c r="B39" s="1" t="str">
        <f ca="1">+Finanztabelle!B40</f>
        <v>Projekt17</v>
      </c>
      <c r="C39" s="68">
        <v>24</v>
      </c>
      <c r="D39" s="68" t="str">
        <f t="shared" ca="1" si="9"/>
        <v>RM Liezen GmbH</v>
      </c>
      <c r="E39" s="134">
        <f t="shared" ca="1" si="5"/>
        <v>1</v>
      </c>
      <c r="F39" s="134">
        <f t="shared" ca="1" si="3"/>
        <v>0</v>
      </c>
      <c r="G39" s="134">
        <f t="shared" ca="1" si="4"/>
        <v>0</v>
      </c>
      <c r="H39" s="133">
        <f t="shared" si="6"/>
        <v>24</v>
      </c>
      <c r="I39" s="398"/>
      <c r="J39" s="68" t="str">
        <f t="shared" ca="1" si="8"/>
        <v>Projekt 17</v>
      </c>
      <c r="K39" s="28">
        <f ca="1">+SUMIF(INDIRECT(+CONCATENATE("'",$B39,"'!",$M$8)),Auszahlungen!K$10,INDIRECT(+CONCATENATE("'",$B39,"'!",$K$8)))</f>
        <v>0</v>
      </c>
      <c r="L39" s="28">
        <f ca="1">+SUMIF(INDIRECT(+CONCATENATE("'",$B39,"'!",$M$8)),Auszahlungen!L$10,INDIRECT(+CONCATENATE("'",$B39,"'!",$L$8)))</f>
        <v>0</v>
      </c>
      <c r="M39" s="28">
        <f ca="1">+SUMIF(INDIRECT(+CONCATENATE("'",$B39,"'!",$M$8)),Auszahlungen!M$10,INDIRECT(+CONCATENATE("'",$B39,"'!",$K$8)))</f>
        <v>0</v>
      </c>
      <c r="N39" s="28">
        <f ca="1">+SUMIF(INDIRECT(+CONCATENATE("'",$B39,"'!",$M$8)),Auszahlungen!N$10,INDIRECT(+CONCATENATE("'",$B39,"'!",$L$8)))</f>
        <v>0</v>
      </c>
      <c r="O39" s="28">
        <f ca="1">+SUMIF(INDIRECT(+CONCATENATE("'",$B39,"'!",$M$8)),Auszahlungen!O$10,INDIRECT(+CONCATENATE("'",$B39,"'!",$K$8)))</f>
        <v>0</v>
      </c>
      <c r="P39" s="28">
        <f ca="1">+SUMIF(INDIRECT(+CONCATENATE("'",$B39,"'!",$M$8)),Auszahlungen!P$10,INDIRECT(+CONCATENATE("'",$B39,"'!",$L$8)))</f>
        <v>0</v>
      </c>
      <c r="Q39" s="28">
        <f ca="1">+SUMIF(INDIRECT(+CONCATENATE("'",$B39,"'!",$M$8)),Auszahlungen!Q$10,INDIRECT(+CONCATENATE("'",$B39,"'!",$K$8)))</f>
        <v>0</v>
      </c>
      <c r="R39" s="28">
        <f ca="1">+SUMIF(INDIRECT(+CONCATENATE("'",$B39,"'!",$M$8)),Auszahlungen!R$10,INDIRECT(+CONCATENATE("'",$B39,"'!",$L$8)))</f>
        <v>0</v>
      </c>
      <c r="S39" s="165">
        <f ca="1">+SUMIF(INDIRECT(+CONCATENATE("'",$B39,"'!",$U$8)),Auszahlungen!S$12,INDIRECT(+CONCATENATE("'",$B39,"'!",$S$8)))</f>
        <v>0</v>
      </c>
      <c r="T39" s="165">
        <f ca="1">+SUMIF(INDIRECT(+CONCATENATE("'",$B39,"'!",$U$8)),Auszahlungen!S$12,INDIRECT(+CONCATENATE("'",$B39,"'!",$T$8)))</f>
        <v>0</v>
      </c>
      <c r="U39" s="165"/>
      <c r="V39" s="165"/>
      <c r="W39" s="165"/>
      <c r="X39" s="165"/>
      <c r="Y39" s="28">
        <f ca="1">+SUMIF(INDIRECT(+CONCATENATE("'",$B39,"'!",$AA$7)),Auszahlungen!Y$10,INDIRECT(+CONCATENATE("'",$B39,"'!",$Y$7)))</f>
        <v>0</v>
      </c>
      <c r="Z39" s="28">
        <f ca="1">+SUMIF(INDIRECT(+CONCATENATE("'",$B39,"'!",$AA$7)),Auszahlungen!Z$10,INDIRECT(+CONCATENATE("'",$B39,"'!",$Z$7)))</f>
        <v>0</v>
      </c>
    </row>
    <row r="40" spans="2:26" ht="24.95" hidden="1" customHeight="1" outlineLevel="1" x14ac:dyDescent="0.25">
      <c r="B40" s="1" t="str">
        <f ca="1">+Finanztabelle!B41</f>
        <v>Projekt18</v>
      </c>
      <c r="C40" s="68">
        <v>25</v>
      </c>
      <c r="D40" s="68" t="str">
        <f t="shared" ca="1" si="9"/>
        <v>RM Liezen GmbH</v>
      </c>
      <c r="E40" s="134">
        <f t="shared" ca="1" si="5"/>
        <v>1</v>
      </c>
      <c r="F40" s="134">
        <f t="shared" ca="1" si="3"/>
        <v>0</v>
      </c>
      <c r="G40" s="134">
        <f t="shared" ca="1" si="4"/>
        <v>0</v>
      </c>
      <c r="H40" s="133">
        <f t="shared" si="6"/>
        <v>25</v>
      </c>
      <c r="I40" s="398"/>
      <c r="J40" s="68" t="str">
        <f t="shared" ca="1" si="8"/>
        <v>Projekt 18</v>
      </c>
      <c r="K40" s="28">
        <f ca="1">+SUMIF(INDIRECT(+CONCATENATE("'",$B40,"'!",$M$8)),Auszahlungen!K$10,INDIRECT(+CONCATENATE("'",$B40,"'!",$K$8)))</f>
        <v>0</v>
      </c>
      <c r="L40" s="28">
        <f ca="1">+SUMIF(INDIRECT(+CONCATENATE("'",$B40,"'!",$M$8)),Auszahlungen!L$10,INDIRECT(+CONCATENATE("'",$B40,"'!",$L$8)))</f>
        <v>0</v>
      </c>
      <c r="M40" s="28">
        <f ca="1">+SUMIF(INDIRECT(+CONCATENATE("'",$B40,"'!",$M$8)),Auszahlungen!M$10,INDIRECT(+CONCATENATE("'",$B40,"'!",$K$8)))</f>
        <v>0</v>
      </c>
      <c r="N40" s="28">
        <f ca="1">+SUMIF(INDIRECT(+CONCATENATE("'",$B40,"'!",$M$8)),Auszahlungen!N$10,INDIRECT(+CONCATENATE("'",$B40,"'!",$L$8)))</f>
        <v>0</v>
      </c>
      <c r="O40" s="28">
        <f ca="1">+SUMIF(INDIRECT(+CONCATENATE("'",$B40,"'!",$M$8)),Auszahlungen!O$10,INDIRECT(+CONCATENATE("'",$B40,"'!",$K$8)))</f>
        <v>0</v>
      </c>
      <c r="P40" s="28">
        <f ca="1">+SUMIF(INDIRECT(+CONCATENATE("'",$B40,"'!",$M$8)),Auszahlungen!P$10,INDIRECT(+CONCATENATE("'",$B40,"'!",$L$8)))</f>
        <v>0</v>
      </c>
      <c r="Q40" s="28">
        <f ca="1">+SUMIF(INDIRECT(+CONCATENATE("'",$B40,"'!",$M$8)),Auszahlungen!Q$10,INDIRECT(+CONCATENATE("'",$B40,"'!",$K$8)))</f>
        <v>0</v>
      </c>
      <c r="R40" s="28">
        <f ca="1">+SUMIF(INDIRECT(+CONCATENATE("'",$B40,"'!",$M$8)),Auszahlungen!R$10,INDIRECT(+CONCATENATE("'",$B40,"'!",$L$8)))</f>
        <v>0</v>
      </c>
      <c r="S40" s="165">
        <f ca="1">+SUMIF(INDIRECT(+CONCATENATE("'",$B40,"'!",$U$8)),Auszahlungen!S$12,INDIRECT(+CONCATENATE("'",$B40,"'!",$S$8)))</f>
        <v>0</v>
      </c>
      <c r="T40" s="165">
        <f ca="1">+SUMIF(INDIRECT(+CONCATENATE("'",$B40,"'!",$U$8)),Auszahlungen!S$12,INDIRECT(+CONCATENATE("'",$B40,"'!",$T$8)))</f>
        <v>0</v>
      </c>
      <c r="U40" s="165"/>
      <c r="V40" s="165"/>
      <c r="W40" s="165"/>
      <c r="X40" s="165"/>
      <c r="Y40" s="28">
        <f ca="1">+SUMIF(INDIRECT(+CONCATENATE("'",$B40,"'!",$AA$7)),Auszahlungen!Y$10,INDIRECT(+CONCATENATE("'",$B40,"'!",$Y$7)))</f>
        <v>0</v>
      </c>
      <c r="Z40" s="28">
        <f ca="1">+SUMIF(INDIRECT(+CONCATENATE("'",$B40,"'!",$AA$7)),Auszahlungen!Z$10,INDIRECT(+CONCATENATE("'",$B40,"'!",$Z$7)))</f>
        <v>0</v>
      </c>
    </row>
    <row r="41" spans="2:26" ht="24.95" hidden="1" customHeight="1" outlineLevel="1" x14ac:dyDescent="0.25">
      <c r="B41" s="1" t="str">
        <f ca="1">+Finanztabelle!B42</f>
        <v>Projekt19</v>
      </c>
      <c r="C41" s="68">
        <v>26</v>
      </c>
      <c r="D41" s="68" t="str">
        <f t="shared" ca="1" si="9"/>
        <v>RM Liezen GmbH</v>
      </c>
      <c r="E41" s="134">
        <f t="shared" ca="1" si="5"/>
        <v>1</v>
      </c>
      <c r="F41" s="134">
        <f t="shared" ca="1" si="3"/>
        <v>0</v>
      </c>
      <c r="G41" s="134">
        <f t="shared" ca="1" si="4"/>
        <v>0</v>
      </c>
      <c r="H41" s="133">
        <f t="shared" si="6"/>
        <v>26</v>
      </c>
      <c r="I41" s="398"/>
      <c r="J41" s="68" t="str">
        <f t="shared" ca="1" si="8"/>
        <v>Projekt 19</v>
      </c>
      <c r="K41" s="28">
        <f ca="1">+SUMIF(INDIRECT(+CONCATENATE("'",$B41,"'!",$M$8)),Auszahlungen!K$10,INDIRECT(+CONCATENATE("'",$B41,"'!",$K$8)))</f>
        <v>0</v>
      </c>
      <c r="L41" s="28">
        <f ca="1">+SUMIF(INDIRECT(+CONCATENATE("'",$B41,"'!",$M$8)),Auszahlungen!L$10,INDIRECT(+CONCATENATE("'",$B41,"'!",$L$8)))</f>
        <v>0</v>
      </c>
      <c r="M41" s="28">
        <f ca="1">+SUMIF(INDIRECT(+CONCATENATE("'",$B41,"'!",$M$8)),Auszahlungen!M$10,INDIRECT(+CONCATENATE("'",$B41,"'!",$K$8)))</f>
        <v>0</v>
      </c>
      <c r="N41" s="28">
        <f ca="1">+SUMIF(INDIRECT(+CONCATENATE("'",$B41,"'!",$M$8)),Auszahlungen!N$10,INDIRECT(+CONCATENATE("'",$B41,"'!",$L$8)))</f>
        <v>0</v>
      </c>
      <c r="O41" s="28">
        <f ca="1">+SUMIF(INDIRECT(+CONCATENATE("'",$B41,"'!",$M$8)),Auszahlungen!O$10,INDIRECT(+CONCATENATE("'",$B41,"'!",$K$8)))</f>
        <v>0</v>
      </c>
      <c r="P41" s="28">
        <f ca="1">+SUMIF(INDIRECT(+CONCATENATE("'",$B41,"'!",$M$8)),Auszahlungen!P$10,INDIRECT(+CONCATENATE("'",$B41,"'!",$L$8)))</f>
        <v>0</v>
      </c>
      <c r="Q41" s="28">
        <f ca="1">+SUMIF(INDIRECT(+CONCATENATE("'",$B41,"'!",$M$8)),Auszahlungen!Q$10,INDIRECT(+CONCATENATE("'",$B41,"'!",$K$8)))</f>
        <v>0</v>
      </c>
      <c r="R41" s="28">
        <f ca="1">+SUMIF(INDIRECT(+CONCATENATE("'",$B41,"'!",$M$8)),Auszahlungen!R$10,INDIRECT(+CONCATENATE("'",$B41,"'!",$L$8)))</f>
        <v>0</v>
      </c>
      <c r="S41" s="165">
        <f ca="1">+SUMIF(INDIRECT(+CONCATENATE("'",$B41,"'!",$U$8)),Auszahlungen!S$12,INDIRECT(+CONCATENATE("'",$B41,"'!",$S$8)))</f>
        <v>0</v>
      </c>
      <c r="T41" s="165">
        <f ca="1">+SUMIF(INDIRECT(+CONCATENATE("'",$B41,"'!",$U$8)),Auszahlungen!S$12,INDIRECT(+CONCATENATE("'",$B41,"'!",$T$8)))</f>
        <v>0</v>
      </c>
      <c r="U41" s="165"/>
      <c r="V41" s="165"/>
      <c r="W41" s="165"/>
      <c r="X41" s="165"/>
      <c r="Y41" s="28">
        <f ca="1">+SUMIF(INDIRECT(+CONCATENATE("'",$B41,"'!",$AA$7)),Auszahlungen!Y$10,INDIRECT(+CONCATENATE("'",$B41,"'!",$Y$7)))</f>
        <v>0</v>
      </c>
      <c r="Z41" s="28">
        <f ca="1">+SUMIF(INDIRECT(+CONCATENATE("'",$B41,"'!",$AA$7)),Auszahlungen!Z$10,INDIRECT(+CONCATENATE("'",$B41,"'!",$Z$7)))</f>
        <v>0</v>
      </c>
    </row>
    <row r="42" spans="2:26" ht="24.95" hidden="1" customHeight="1" outlineLevel="1" x14ac:dyDescent="0.25">
      <c r="B42" s="1" t="str">
        <f ca="1">+Finanztabelle!B43</f>
        <v>Projekt20</v>
      </c>
      <c r="C42" s="68">
        <v>27</v>
      </c>
      <c r="D42" s="68" t="str">
        <f t="shared" ca="1" si="9"/>
        <v>RM Liezen GmbH</v>
      </c>
      <c r="E42" s="134">
        <f t="shared" ca="1" si="5"/>
        <v>1</v>
      </c>
      <c r="F42" s="134">
        <f t="shared" ca="1" si="3"/>
        <v>0</v>
      </c>
      <c r="G42" s="134">
        <f t="shared" ca="1" si="4"/>
        <v>0</v>
      </c>
      <c r="H42" s="133">
        <f t="shared" si="6"/>
        <v>27</v>
      </c>
      <c r="I42" s="398"/>
      <c r="J42" s="68" t="str">
        <f t="shared" ca="1" si="8"/>
        <v>Projekt 20</v>
      </c>
      <c r="K42" s="28">
        <f ca="1">+SUMIF(INDIRECT(+CONCATENATE("'",$B42,"'!",$M$8)),Auszahlungen!K$10,INDIRECT(+CONCATENATE("'",$B42,"'!",$K$8)))</f>
        <v>0</v>
      </c>
      <c r="L42" s="28">
        <f ca="1">+SUMIF(INDIRECT(+CONCATENATE("'",$B42,"'!",$M$8)),Auszahlungen!L$10,INDIRECT(+CONCATENATE("'",$B42,"'!",$L$8)))</f>
        <v>0</v>
      </c>
      <c r="M42" s="28">
        <f ca="1">+SUMIF(INDIRECT(+CONCATENATE("'",$B42,"'!",$M$8)),Auszahlungen!M$10,INDIRECT(+CONCATENATE("'",$B42,"'!",$K$8)))</f>
        <v>0</v>
      </c>
      <c r="N42" s="28">
        <f ca="1">+SUMIF(INDIRECT(+CONCATENATE("'",$B42,"'!",$M$8)),Auszahlungen!N$10,INDIRECT(+CONCATENATE("'",$B42,"'!",$L$8)))</f>
        <v>0</v>
      </c>
      <c r="O42" s="28">
        <f ca="1">+SUMIF(INDIRECT(+CONCATENATE("'",$B42,"'!",$M$8)),Auszahlungen!O$10,INDIRECT(+CONCATENATE("'",$B42,"'!",$K$8)))</f>
        <v>0</v>
      </c>
      <c r="P42" s="28">
        <f ca="1">+SUMIF(INDIRECT(+CONCATENATE("'",$B42,"'!",$M$8)),Auszahlungen!P$10,INDIRECT(+CONCATENATE("'",$B42,"'!",$L$8)))</f>
        <v>0</v>
      </c>
      <c r="Q42" s="28">
        <f ca="1">+SUMIF(INDIRECT(+CONCATENATE("'",$B42,"'!",$M$8)),Auszahlungen!Q$10,INDIRECT(+CONCATENATE("'",$B42,"'!",$K$8)))</f>
        <v>0</v>
      </c>
      <c r="R42" s="28">
        <f ca="1">+SUMIF(INDIRECT(+CONCATENATE("'",$B42,"'!",$M$8)),Auszahlungen!R$10,INDIRECT(+CONCATENATE("'",$B42,"'!",$L$8)))</f>
        <v>0</v>
      </c>
      <c r="S42" s="165">
        <f ca="1">+SUMIF(INDIRECT(+CONCATENATE("'",$B42,"'!",$U$8)),Auszahlungen!S$12,INDIRECT(+CONCATENATE("'",$B42,"'!",$S$8)))</f>
        <v>0</v>
      </c>
      <c r="T42" s="165">
        <f ca="1">+SUMIF(INDIRECT(+CONCATENATE("'",$B42,"'!",$U$8)),Auszahlungen!S$12,INDIRECT(+CONCATENATE("'",$B42,"'!",$T$8)))</f>
        <v>0</v>
      </c>
      <c r="U42" s="165"/>
      <c r="V42" s="165"/>
      <c r="W42" s="165"/>
      <c r="X42" s="165"/>
      <c r="Y42" s="28">
        <f ca="1">+SUMIF(INDIRECT(+CONCATENATE("'",$B42,"'!",$AA$7)),Auszahlungen!Y$10,INDIRECT(+CONCATENATE("'",$B42,"'!",$Y$7)))</f>
        <v>0</v>
      </c>
      <c r="Z42" s="28">
        <f ca="1">+SUMIF(INDIRECT(+CONCATENATE("'",$B42,"'!",$AA$7)),Auszahlungen!Z$10,INDIRECT(+CONCATENATE("'",$B42,"'!",$Z$7)))</f>
        <v>0</v>
      </c>
    </row>
    <row r="43" spans="2:26" ht="24.95" hidden="1" customHeight="1" outlineLevel="1" x14ac:dyDescent="0.25">
      <c r="B43" s="1" t="str">
        <f ca="1">+Finanztabelle!B44</f>
        <v>Projekt21</v>
      </c>
      <c r="C43" s="68">
        <v>28</v>
      </c>
      <c r="D43" s="68" t="str">
        <f t="shared" ca="1" si="9"/>
        <v>RM Liezen GmbH</v>
      </c>
      <c r="E43" s="134">
        <f t="shared" ca="1" si="5"/>
        <v>1</v>
      </c>
      <c r="F43" s="134">
        <f t="shared" ca="1" si="3"/>
        <v>0</v>
      </c>
      <c r="G43" s="134">
        <f t="shared" ca="1" si="4"/>
        <v>0</v>
      </c>
      <c r="H43" s="133">
        <f t="shared" si="6"/>
        <v>28</v>
      </c>
      <c r="I43" s="398"/>
      <c r="J43" s="68" t="str">
        <f t="shared" ca="1" si="8"/>
        <v>Projekt 21</v>
      </c>
      <c r="K43" s="28">
        <f ca="1">+SUMIF(INDIRECT(+CONCATENATE("'",$B43,"'!",$M$8)),Auszahlungen!K$10,INDIRECT(+CONCATENATE("'",$B43,"'!",$K$8)))</f>
        <v>0</v>
      </c>
      <c r="L43" s="28">
        <f ca="1">+SUMIF(INDIRECT(+CONCATENATE("'",$B43,"'!",$M$8)),Auszahlungen!L$10,INDIRECT(+CONCATENATE("'",$B43,"'!",$L$8)))</f>
        <v>0</v>
      </c>
      <c r="M43" s="28">
        <f ca="1">+SUMIF(INDIRECT(+CONCATENATE("'",$B43,"'!",$M$8)),Auszahlungen!M$10,INDIRECT(+CONCATENATE("'",$B43,"'!",$K$8)))</f>
        <v>0</v>
      </c>
      <c r="N43" s="28">
        <f ca="1">+SUMIF(INDIRECT(+CONCATENATE("'",$B43,"'!",$M$8)),Auszahlungen!N$10,INDIRECT(+CONCATENATE("'",$B43,"'!",$L$8)))</f>
        <v>0</v>
      </c>
      <c r="O43" s="28">
        <f ca="1">+SUMIF(INDIRECT(+CONCATENATE("'",$B43,"'!",$M$8)),Auszahlungen!O$10,INDIRECT(+CONCATENATE("'",$B43,"'!",$K$8)))</f>
        <v>0</v>
      </c>
      <c r="P43" s="28">
        <f ca="1">+SUMIF(INDIRECT(+CONCATENATE("'",$B43,"'!",$M$8)),Auszahlungen!P$10,INDIRECT(+CONCATENATE("'",$B43,"'!",$L$8)))</f>
        <v>0</v>
      </c>
      <c r="Q43" s="28">
        <f ca="1">+SUMIF(INDIRECT(+CONCATENATE("'",$B43,"'!",$M$8)),Auszahlungen!Q$10,INDIRECT(+CONCATENATE("'",$B43,"'!",$K$8)))</f>
        <v>0</v>
      </c>
      <c r="R43" s="28">
        <f ca="1">+SUMIF(INDIRECT(+CONCATENATE("'",$B43,"'!",$M$8)),Auszahlungen!R$10,INDIRECT(+CONCATENATE("'",$B43,"'!",$L$8)))</f>
        <v>0</v>
      </c>
      <c r="S43" s="165">
        <f ca="1">+SUMIF(INDIRECT(+CONCATENATE("'",$B43,"'!",$U$8)),Auszahlungen!S$12,INDIRECT(+CONCATENATE("'",$B43,"'!",$S$8)))</f>
        <v>0</v>
      </c>
      <c r="T43" s="165">
        <f ca="1">+SUMIF(INDIRECT(+CONCATENATE("'",$B43,"'!",$U$8)),Auszahlungen!S$12,INDIRECT(+CONCATENATE("'",$B43,"'!",$T$8)))</f>
        <v>0</v>
      </c>
      <c r="U43" s="165"/>
      <c r="V43" s="165"/>
      <c r="W43" s="165"/>
      <c r="X43" s="165"/>
      <c r="Y43" s="28">
        <f ca="1">+SUMIF(INDIRECT(+CONCATENATE("'",$B43,"'!",$AA$7)),Auszahlungen!Y$10,INDIRECT(+CONCATENATE("'",$B43,"'!",$Y$7)))</f>
        <v>0</v>
      </c>
      <c r="Z43" s="28">
        <f ca="1">+SUMIF(INDIRECT(+CONCATENATE("'",$B43,"'!",$AA$7)),Auszahlungen!Z$10,INDIRECT(+CONCATENATE("'",$B43,"'!",$Z$7)))</f>
        <v>0</v>
      </c>
    </row>
    <row r="44" spans="2:26" ht="24.95" hidden="1" customHeight="1" outlineLevel="1" x14ac:dyDescent="0.25">
      <c r="B44" s="1" t="str">
        <f ca="1">+Finanztabelle!B45</f>
        <v>Projekt22</v>
      </c>
      <c r="C44" s="68">
        <v>29</v>
      </c>
      <c r="D44" s="68" t="str">
        <f t="shared" ca="1" si="9"/>
        <v>RM Liezen GmbH</v>
      </c>
      <c r="E44" s="134">
        <f t="shared" ca="1" si="5"/>
        <v>1</v>
      </c>
      <c r="F44" s="134">
        <f t="shared" ca="1" si="3"/>
        <v>0</v>
      </c>
      <c r="G44" s="134">
        <f t="shared" ca="1" si="4"/>
        <v>0</v>
      </c>
      <c r="H44" s="133">
        <f t="shared" si="6"/>
        <v>29</v>
      </c>
      <c r="I44" s="398"/>
      <c r="J44" s="68" t="str">
        <f t="shared" ca="1" si="8"/>
        <v>Projekt 22</v>
      </c>
      <c r="K44" s="28">
        <f ca="1">+SUMIF(INDIRECT(+CONCATENATE("'",$B44,"'!",$M$8)),Auszahlungen!K$10,INDIRECT(+CONCATENATE("'",$B44,"'!",$K$8)))</f>
        <v>0</v>
      </c>
      <c r="L44" s="28">
        <f ca="1">+SUMIF(INDIRECT(+CONCATENATE("'",$B44,"'!",$M$8)),Auszahlungen!L$10,INDIRECT(+CONCATENATE("'",$B44,"'!",$L$8)))</f>
        <v>0</v>
      </c>
      <c r="M44" s="28">
        <f ca="1">+SUMIF(INDIRECT(+CONCATENATE("'",$B44,"'!",$M$8)),Auszahlungen!M$10,INDIRECT(+CONCATENATE("'",$B44,"'!",$K$8)))</f>
        <v>0</v>
      </c>
      <c r="N44" s="28">
        <f ca="1">+SUMIF(INDIRECT(+CONCATENATE("'",$B44,"'!",$M$8)),Auszahlungen!N$10,INDIRECT(+CONCATENATE("'",$B44,"'!",$L$8)))</f>
        <v>0</v>
      </c>
      <c r="O44" s="28">
        <f ca="1">+SUMIF(INDIRECT(+CONCATENATE("'",$B44,"'!",$M$8)),Auszahlungen!O$10,INDIRECT(+CONCATENATE("'",$B44,"'!",$K$8)))</f>
        <v>0</v>
      </c>
      <c r="P44" s="28">
        <f ca="1">+SUMIF(INDIRECT(+CONCATENATE("'",$B44,"'!",$M$8)),Auszahlungen!P$10,INDIRECT(+CONCATENATE("'",$B44,"'!",$L$8)))</f>
        <v>0</v>
      </c>
      <c r="Q44" s="28">
        <f ca="1">+SUMIF(INDIRECT(+CONCATENATE("'",$B44,"'!",$M$8)),Auszahlungen!Q$10,INDIRECT(+CONCATENATE("'",$B44,"'!",$K$8)))</f>
        <v>0</v>
      </c>
      <c r="R44" s="28">
        <f ca="1">+SUMIF(INDIRECT(+CONCATENATE("'",$B44,"'!",$M$8)),Auszahlungen!R$10,INDIRECT(+CONCATENATE("'",$B44,"'!",$L$8)))</f>
        <v>0</v>
      </c>
      <c r="S44" s="165">
        <f ca="1">+SUMIF(INDIRECT(+CONCATENATE("'",$B44,"'!",$U$8)),Auszahlungen!S$12,INDIRECT(+CONCATENATE("'",$B44,"'!",$S$8)))</f>
        <v>0</v>
      </c>
      <c r="T44" s="165">
        <f ca="1">+SUMIF(INDIRECT(+CONCATENATE("'",$B44,"'!",$U$8)),Auszahlungen!S$12,INDIRECT(+CONCATENATE("'",$B44,"'!",$T$8)))</f>
        <v>0</v>
      </c>
      <c r="U44" s="165"/>
      <c r="V44" s="165"/>
      <c r="W44" s="165"/>
      <c r="X44" s="165"/>
      <c r="Y44" s="28">
        <f ca="1">+SUMIF(INDIRECT(+CONCATENATE("'",$B44,"'!",$AA$7)),Auszahlungen!Y$10,INDIRECT(+CONCATENATE("'",$B44,"'!",$Y$7)))</f>
        <v>0</v>
      </c>
      <c r="Z44" s="28">
        <f ca="1">+SUMIF(INDIRECT(+CONCATENATE("'",$B44,"'!",$AA$7)),Auszahlungen!Z$10,INDIRECT(+CONCATENATE("'",$B44,"'!",$Z$7)))</f>
        <v>0</v>
      </c>
    </row>
    <row r="45" spans="2:26" ht="24.95" hidden="1" customHeight="1" outlineLevel="1" x14ac:dyDescent="0.25">
      <c r="B45" s="1" t="str">
        <f ca="1">+Finanztabelle!B46</f>
        <v>Projekt23</v>
      </c>
      <c r="C45" s="68">
        <v>30</v>
      </c>
      <c r="D45" s="68" t="str">
        <f t="shared" ca="1" si="9"/>
        <v>RM Liezen GmbH</v>
      </c>
      <c r="E45" s="134">
        <f t="shared" ca="1" si="5"/>
        <v>1</v>
      </c>
      <c r="F45" s="134">
        <f t="shared" ca="1" si="3"/>
        <v>0</v>
      </c>
      <c r="G45" s="134">
        <f t="shared" ca="1" si="4"/>
        <v>0</v>
      </c>
      <c r="H45" s="133">
        <f t="shared" si="6"/>
        <v>30</v>
      </c>
      <c r="I45" s="398"/>
      <c r="J45" s="68" t="str">
        <f t="shared" ca="1" si="8"/>
        <v>Projekt 23</v>
      </c>
      <c r="K45" s="28">
        <f ca="1">+SUMIF(INDIRECT(+CONCATENATE("'",$B45,"'!",$M$8)),Auszahlungen!K$10,INDIRECT(+CONCATENATE("'",$B45,"'!",$K$8)))</f>
        <v>0</v>
      </c>
      <c r="L45" s="28">
        <f ca="1">+SUMIF(INDIRECT(+CONCATENATE("'",$B45,"'!",$M$8)),Auszahlungen!L$10,INDIRECT(+CONCATENATE("'",$B45,"'!",$L$8)))</f>
        <v>0</v>
      </c>
      <c r="M45" s="28">
        <f ca="1">+SUMIF(INDIRECT(+CONCATENATE("'",$B45,"'!",$M$8)),Auszahlungen!M$10,INDIRECT(+CONCATENATE("'",$B45,"'!",$K$8)))</f>
        <v>0</v>
      </c>
      <c r="N45" s="28">
        <f ca="1">+SUMIF(INDIRECT(+CONCATENATE("'",$B45,"'!",$M$8)),Auszahlungen!N$10,INDIRECT(+CONCATENATE("'",$B45,"'!",$L$8)))</f>
        <v>0</v>
      </c>
      <c r="O45" s="28">
        <f ca="1">+SUMIF(INDIRECT(+CONCATENATE("'",$B45,"'!",$M$8)),Auszahlungen!O$10,INDIRECT(+CONCATENATE("'",$B45,"'!",$K$8)))</f>
        <v>0</v>
      </c>
      <c r="P45" s="28">
        <f ca="1">+SUMIF(INDIRECT(+CONCATENATE("'",$B45,"'!",$M$8)),Auszahlungen!P$10,INDIRECT(+CONCATENATE("'",$B45,"'!",$L$8)))</f>
        <v>0</v>
      </c>
      <c r="Q45" s="28">
        <f ca="1">+SUMIF(INDIRECT(+CONCATENATE("'",$B45,"'!",$M$8)),Auszahlungen!Q$10,INDIRECT(+CONCATENATE("'",$B45,"'!",$K$8)))</f>
        <v>0</v>
      </c>
      <c r="R45" s="28">
        <f ca="1">+SUMIF(INDIRECT(+CONCATENATE("'",$B45,"'!",$M$8)),Auszahlungen!R$10,INDIRECT(+CONCATENATE("'",$B45,"'!",$L$8)))</f>
        <v>0</v>
      </c>
      <c r="S45" s="165">
        <f ca="1">+SUMIF(INDIRECT(+CONCATENATE("'",$B45,"'!",$U$8)),Auszahlungen!S$12,INDIRECT(+CONCATENATE("'",$B45,"'!",$S$8)))</f>
        <v>0</v>
      </c>
      <c r="T45" s="165">
        <f ca="1">+SUMIF(INDIRECT(+CONCATENATE("'",$B45,"'!",$U$8)),Auszahlungen!S$12,INDIRECT(+CONCATENATE("'",$B45,"'!",$T$8)))</f>
        <v>0</v>
      </c>
      <c r="U45" s="165"/>
      <c r="V45" s="165"/>
      <c r="W45" s="165"/>
      <c r="X45" s="165"/>
      <c r="Y45" s="28">
        <f ca="1">+SUMIF(INDIRECT(+CONCATENATE("'",$B45,"'!",$AA$7)),Auszahlungen!Y$10,INDIRECT(+CONCATENATE("'",$B45,"'!",$Y$7)))</f>
        <v>0</v>
      </c>
      <c r="Z45" s="28">
        <f ca="1">+SUMIF(INDIRECT(+CONCATENATE("'",$B45,"'!",$AA$7)),Auszahlungen!Z$10,INDIRECT(+CONCATENATE("'",$B45,"'!",$Z$7)))</f>
        <v>0</v>
      </c>
    </row>
    <row r="46" spans="2:26" ht="24.95" hidden="1" customHeight="1" outlineLevel="1" x14ac:dyDescent="0.25">
      <c r="B46" s="1" t="str">
        <f ca="1">+Finanztabelle!B47</f>
        <v>Projekt24</v>
      </c>
      <c r="C46" s="68">
        <v>31</v>
      </c>
      <c r="D46" s="68" t="str">
        <f t="shared" ca="1" si="9"/>
        <v>RM Liezen GmbH</v>
      </c>
      <c r="E46" s="134">
        <f t="shared" ca="1" si="5"/>
        <v>1</v>
      </c>
      <c r="F46" s="134">
        <f t="shared" ca="1" si="3"/>
        <v>0</v>
      </c>
      <c r="G46" s="134">
        <f t="shared" ca="1" si="4"/>
        <v>0</v>
      </c>
      <c r="H46" s="133">
        <f t="shared" si="6"/>
        <v>31</v>
      </c>
      <c r="I46" s="398"/>
      <c r="J46" s="68" t="str">
        <f t="shared" ca="1" si="8"/>
        <v>Projekt 24</v>
      </c>
      <c r="K46" s="28">
        <f ca="1">+SUMIF(INDIRECT(+CONCATENATE("'",$B46,"'!",$M$8)),Auszahlungen!K$10,INDIRECT(+CONCATENATE("'",$B46,"'!",$K$8)))</f>
        <v>0</v>
      </c>
      <c r="L46" s="28">
        <f ca="1">+SUMIF(INDIRECT(+CONCATENATE("'",$B46,"'!",$M$8)),Auszahlungen!L$10,INDIRECT(+CONCATENATE("'",$B46,"'!",$L$8)))</f>
        <v>0</v>
      </c>
      <c r="M46" s="28">
        <f ca="1">+SUMIF(INDIRECT(+CONCATENATE("'",$B46,"'!",$M$8)),Auszahlungen!M$10,INDIRECT(+CONCATENATE("'",$B46,"'!",$K$8)))</f>
        <v>0</v>
      </c>
      <c r="N46" s="28">
        <f ca="1">+SUMIF(INDIRECT(+CONCATENATE("'",$B46,"'!",$M$8)),Auszahlungen!N$10,INDIRECT(+CONCATENATE("'",$B46,"'!",$L$8)))</f>
        <v>0</v>
      </c>
      <c r="O46" s="28">
        <f ca="1">+SUMIF(INDIRECT(+CONCATENATE("'",$B46,"'!",$M$8)),Auszahlungen!O$10,INDIRECT(+CONCATENATE("'",$B46,"'!",$K$8)))</f>
        <v>0</v>
      </c>
      <c r="P46" s="28">
        <f ca="1">+SUMIF(INDIRECT(+CONCATENATE("'",$B46,"'!",$M$8)),Auszahlungen!P$10,INDIRECT(+CONCATENATE("'",$B46,"'!",$L$8)))</f>
        <v>0</v>
      </c>
      <c r="Q46" s="28">
        <f ca="1">+SUMIF(INDIRECT(+CONCATENATE("'",$B46,"'!",$M$8)),Auszahlungen!Q$10,INDIRECT(+CONCATENATE("'",$B46,"'!",$K$8)))</f>
        <v>0</v>
      </c>
      <c r="R46" s="28">
        <f ca="1">+SUMIF(INDIRECT(+CONCATENATE("'",$B46,"'!",$M$8)),Auszahlungen!R$10,INDIRECT(+CONCATENATE("'",$B46,"'!",$L$8)))</f>
        <v>0</v>
      </c>
      <c r="S46" s="165">
        <f ca="1">+SUMIF(INDIRECT(+CONCATENATE("'",$B46,"'!",$U$8)),Auszahlungen!S$12,INDIRECT(+CONCATENATE("'",$B46,"'!",$S$8)))</f>
        <v>0</v>
      </c>
      <c r="T46" s="165">
        <f ca="1">+SUMIF(INDIRECT(+CONCATENATE("'",$B46,"'!",$U$8)),Auszahlungen!S$12,INDIRECT(+CONCATENATE("'",$B46,"'!",$T$8)))</f>
        <v>0</v>
      </c>
      <c r="U46" s="165"/>
      <c r="V46" s="165"/>
      <c r="W46" s="165"/>
      <c r="X46" s="165"/>
      <c r="Y46" s="28">
        <f ca="1">+SUMIF(INDIRECT(+CONCATENATE("'",$B46,"'!",$AA$7)),Auszahlungen!Y$10,INDIRECT(+CONCATENATE("'",$B46,"'!",$Y$7)))</f>
        <v>0</v>
      </c>
      <c r="Z46" s="28">
        <f ca="1">+SUMIF(INDIRECT(+CONCATENATE("'",$B46,"'!",$AA$7)),Auszahlungen!Z$10,INDIRECT(+CONCATENATE("'",$B46,"'!",$Z$7)))</f>
        <v>0</v>
      </c>
    </row>
    <row r="47" spans="2:26" ht="24.95" hidden="1" customHeight="1" outlineLevel="1" x14ac:dyDescent="0.25">
      <c r="B47" s="1" t="str">
        <f ca="1">+Finanztabelle!B48</f>
        <v>Projekt25</v>
      </c>
      <c r="C47" s="68">
        <v>32</v>
      </c>
      <c r="D47" s="68" t="str">
        <f t="shared" ca="1" si="9"/>
        <v>Regionalverband</v>
      </c>
      <c r="E47" s="134">
        <f t="shared" ca="1" si="5"/>
        <v>0</v>
      </c>
      <c r="F47" s="134">
        <f ca="1">IF($D47=$F$13,1,)</f>
        <v>1</v>
      </c>
      <c r="G47" s="134">
        <f t="shared" ca="1" si="4"/>
        <v>0</v>
      </c>
      <c r="H47" s="133">
        <f t="shared" si="6"/>
        <v>32</v>
      </c>
      <c r="I47" s="398"/>
      <c r="J47" s="68" t="str">
        <f ca="1">IFERROR(IF(INDIRECT(+CONCATENATE("'",$B47,"'!",J$11))&lt;&gt;"",INDIRECT(+CONCATENATE("'",$B47,"'!",J$11)),""),"")</f>
        <v>Projekt 25</v>
      </c>
      <c r="K47" s="28">
        <f ca="1">+SUMIF(INDIRECT(+CONCATENATE("'",$B47,"'!",$M$8)),Auszahlungen!K$10,INDIRECT(+CONCATENATE("'",$B47,"'!",$K$8)))</f>
        <v>0</v>
      </c>
      <c r="L47" s="28">
        <f ca="1">+SUMIF(INDIRECT(+CONCATENATE("'",$B47,"'!",$M$8)),Auszahlungen!L$10,INDIRECT(+CONCATENATE("'",$B47,"'!",$L$8)))</f>
        <v>0</v>
      </c>
      <c r="M47" s="28">
        <f ca="1">+SUMIF(INDIRECT(+CONCATENATE("'",$B47,"'!",$M$8)),Auszahlungen!M$10,INDIRECT(+CONCATENATE("'",$B47,"'!",$K$8)))</f>
        <v>0</v>
      </c>
      <c r="N47" s="28">
        <f ca="1">+SUMIF(INDIRECT(+CONCATENATE("'",$B47,"'!",$M$8)),Auszahlungen!N$10,INDIRECT(+CONCATENATE("'",$B47,"'!",$L$8)))</f>
        <v>0</v>
      </c>
      <c r="O47" s="28">
        <f ca="1">+SUMIF(INDIRECT(+CONCATENATE("'",$B47,"'!",$M$8)),Auszahlungen!O$10,INDIRECT(+CONCATENATE("'",$B47,"'!",$K$8)))</f>
        <v>0</v>
      </c>
      <c r="P47" s="28">
        <f ca="1">+SUMIF(INDIRECT(+CONCATENATE("'",$B47,"'!",$M$8)),Auszahlungen!P$10,INDIRECT(+CONCATENATE("'",$B47,"'!",$L$8)))</f>
        <v>0</v>
      </c>
      <c r="Q47" s="28">
        <f ca="1">+SUMIF(INDIRECT(+CONCATENATE("'",$B47,"'!",$M$8)),Auszahlungen!Q$10,INDIRECT(+CONCATENATE("'",$B47,"'!",$K$8)))</f>
        <v>0</v>
      </c>
      <c r="R47" s="28">
        <f ca="1">+SUMIF(INDIRECT(+CONCATENATE("'",$B47,"'!",$M$8)),Auszahlungen!R$10,INDIRECT(+CONCATENATE("'",$B47,"'!",$L$8)))</f>
        <v>0</v>
      </c>
      <c r="S47" s="165">
        <f ca="1">+SUMIF(INDIRECT(+CONCATENATE("'",$B47,"'!",$U$8)),Auszahlungen!S$12,INDIRECT(+CONCATENATE("'",$B47,"'!",$S$8)))</f>
        <v>0</v>
      </c>
      <c r="T47" s="165">
        <f ca="1">+SUMIF(INDIRECT(+CONCATENATE("'",$B47,"'!",$U$8)),Auszahlungen!S$12,INDIRECT(+CONCATENATE("'",$B47,"'!",$T$8)))</f>
        <v>0</v>
      </c>
      <c r="U47" s="165"/>
      <c r="V47" s="165"/>
      <c r="W47" s="165"/>
      <c r="X47" s="165"/>
      <c r="Y47" s="28">
        <f ca="1">+SUMIF(INDIRECT(+CONCATENATE("'",$B47,"'!",$AA$7)),Auszahlungen!Y$10,INDIRECT(+CONCATENATE("'",$B47,"'!",$Y$7)))</f>
        <v>0</v>
      </c>
      <c r="Z47" s="28">
        <f ca="1">+SUMIF(INDIRECT(+CONCATENATE("'",$B47,"'!",$AA$7)),Auszahlungen!Z$10,INDIRECT(+CONCATENATE("'",$B47,"'!",$Z$7)))</f>
        <v>0</v>
      </c>
    </row>
    <row r="48" spans="2:26" ht="24.95" hidden="1" customHeight="1" outlineLevel="1" x14ac:dyDescent="0.25">
      <c r="B48" s="1" t="str">
        <f ca="1">+Finanztabelle!B49</f>
        <v>Projekt26</v>
      </c>
      <c r="C48" s="68">
        <v>33</v>
      </c>
      <c r="D48" s="68" t="str">
        <f t="shared" ca="1" si="9"/>
        <v>Regionalverband</v>
      </c>
      <c r="E48" s="134">
        <f t="shared" ca="1" si="5"/>
        <v>0</v>
      </c>
      <c r="F48" s="134">
        <f ca="1">IF($D48=$F$13,1,)</f>
        <v>1</v>
      </c>
      <c r="G48" s="134">
        <f t="shared" ref="G48:G57" ca="1" si="10">IF(D48&lt;&gt;"",IF(AND(D48&lt;&gt;$E$13,D48&lt;&gt;$F$13),1,),"")</f>
        <v>0</v>
      </c>
      <c r="H48" s="133">
        <f t="shared" ref="H48:H57" si="11">+C48</f>
        <v>33</v>
      </c>
      <c r="I48" s="398"/>
      <c r="J48" s="68" t="str">
        <f t="shared" ref="J48:J57" ca="1" si="12">IFERROR(IF(INDIRECT(+CONCATENATE("'",$B48,"'!",J$11))&lt;&gt;"",INDIRECT(+CONCATENATE("'",$B48,"'!",J$11)),""),"")</f>
        <v>Projekt 26</v>
      </c>
      <c r="K48" s="28">
        <f ca="1">+SUMIF(INDIRECT(+CONCATENATE("'",$B48,"'!",$M$8)),Auszahlungen!K$10,INDIRECT(+CONCATENATE("'",$B48,"'!",$K$8)))</f>
        <v>0</v>
      </c>
      <c r="L48" s="28">
        <f ca="1">+SUMIF(INDIRECT(+CONCATENATE("'",$B48,"'!",$M$8)),Auszahlungen!L$10,INDIRECT(+CONCATENATE("'",$B48,"'!",$L$8)))</f>
        <v>0</v>
      </c>
      <c r="M48" s="28">
        <f ca="1">+SUMIF(INDIRECT(+CONCATENATE("'",$B48,"'!",$M$8)),Auszahlungen!M$10,INDIRECT(+CONCATENATE("'",$B48,"'!",$K$8)))</f>
        <v>0</v>
      </c>
      <c r="N48" s="28">
        <f ca="1">+SUMIF(INDIRECT(+CONCATENATE("'",$B48,"'!",$M$8)),Auszahlungen!N$10,INDIRECT(+CONCATENATE("'",$B48,"'!",$L$8)))</f>
        <v>0</v>
      </c>
      <c r="O48" s="28">
        <f ca="1">+SUMIF(INDIRECT(+CONCATENATE("'",$B48,"'!",$M$8)),Auszahlungen!O$10,INDIRECT(+CONCATENATE("'",$B48,"'!",$K$8)))</f>
        <v>0</v>
      </c>
      <c r="P48" s="28">
        <f ca="1">+SUMIF(INDIRECT(+CONCATENATE("'",$B48,"'!",$M$8)),Auszahlungen!P$10,INDIRECT(+CONCATENATE("'",$B48,"'!",$L$8)))</f>
        <v>0</v>
      </c>
      <c r="Q48" s="28">
        <f ca="1">+SUMIF(INDIRECT(+CONCATENATE("'",$B48,"'!",$M$8)),Auszahlungen!Q$10,INDIRECT(+CONCATENATE("'",$B48,"'!",$K$8)))</f>
        <v>0</v>
      </c>
      <c r="R48" s="28">
        <f ca="1">+SUMIF(INDIRECT(+CONCATENATE("'",$B48,"'!",$M$8)),Auszahlungen!R$10,INDIRECT(+CONCATENATE("'",$B48,"'!",$L$8)))</f>
        <v>0</v>
      </c>
      <c r="S48" s="165"/>
      <c r="T48" s="165"/>
      <c r="U48" s="165"/>
      <c r="V48" s="165"/>
      <c r="W48" s="165"/>
      <c r="X48" s="165"/>
      <c r="Y48" s="28"/>
      <c r="Z48" s="28"/>
    </row>
    <row r="49" spans="2:26" ht="24.95" hidden="1" customHeight="1" outlineLevel="1" x14ac:dyDescent="0.25">
      <c r="B49" s="1" t="str">
        <f ca="1">+Finanztabelle!B50</f>
        <v>Projekt27</v>
      </c>
      <c r="C49" s="68">
        <v>34</v>
      </c>
      <c r="D49" s="68" t="str">
        <f t="shared" ca="1" si="9"/>
        <v>Regionalverband</v>
      </c>
      <c r="E49" s="134">
        <f t="shared" ca="1" si="5"/>
        <v>0</v>
      </c>
      <c r="F49" s="134">
        <f t="shared" ca="1" si="3"/>
        <v>1</v>
      </c>
      <c r="G49" s="134">
        <f t="shared" ca="1" si="10"/>
        <v>0</v>
      </c>
      <c r="H49" s="133">
        <f t="shared" si="11"/>
        <v>34</v>
      </c>
      <c r="I49" s="398"/>
      <c r="J49" s="68" t="str">
        <f t="shared" ca="1" si="12"/>
        <v>Projekt 27</v>
      </c>
      <c r="K49" s="28">
        <f ca="1">+SUMIF(INDIRECT(+CONCATENATE("'",$B49,"'!",$M$8)),Auszahlungen!K$10,INDIRECT(+CONCATENATE("'",$B49,"'!",$K$8)))</f>
        <v>0</v>
      </c>
      <c r="L49" s="28">
        <f ca="1">+SUMIF(INDIRECT(+CONCATENATE("'",$B49,"'!",$M$8)),Auszahlungen!L$10,INDIRECT(+CONCATENATE("'",$B49,"'!",$L$8)))</f>
        <v>0</v>
      </c>
      <c r="M49" s="28">
        <f ca="1">+SUMIF(INDIRECT(+CONCATENATE("'",$B49,"'!",$M$8)),Auszahlungen!M$10,INDIRECT(+CONCATENATE("'",$B49,"'!",$K$8)))</f>
        <v>0</v>
      </c>
      <c r="N49" s="28">
        <f ca="1">+SUMIF(INDIRECT(+CONCATENATE("'",$B49,"'!",$M$8)),Auszahlungen!N$10,INDIRECT(+CONCATENATE("'",$B49,"'!",$L$8)))</f>
        <v>0</v>
      </c>
      <c r="O49" s="28">
        <f ca="1">+SUMIF(INDIRECT(+CONCATENATE("'",$B49,"'!",$M$8)),Auszahlungen!O$10,INDIRECT(+CONCATENATE("'",$B49,"'!",$K$8)))</f>
        <v>0</v>
      </c>
      <c r="P49" s="28">
        <f ca="1">+SUMIF(INDIRECT(+CONCATENATE("'",$B49,"'!",$M$8)),Auszahlungen!P$10,INDIRECT(+CONCATENATE("'",$B49,"'!",$L$8)))</f>
        <v>0</v>
      </c>
      <c r="Q49" s="28">
        <f ca="1">+SUMIF(INDIRECT(+CONCATENATE("'",$B49,"'!",$M$8)),Auszahlungen!Q$10,INDIRECT(+CONCATENATE("'",$B49,"'!",$K$8)))</f>
        <v>0</v>
      </c>
      <c r="R49" s="28">
        <f ca="1">+SUMIF(INDIRECT(+CONCATENATE("'",$B49,"'!",$M$8)),Auszahlungen!R$10,INDIRECT(+CONCATENATE("'",$B49,"'!",$L$8)))</f>
        <v>0</v>
      </c>
      <c r="S49" s="165"/>
      <c r="T49" s="165"/>
      <c r="U49" s="165"/>
      <c r="V49" s="165"/>
      <c r="W49" s="165"/>
      <c r="X49" s="165"/>
      <c r="Y49" s="28"/>
      <c r="Z49" s="28"/>
    </row>
    <row r="50" spans="2:26" ht="24.95" hidden="1" customHeight="1" outlineLevel="1" x14ac:dyDescent="0.25">
      <c r="B50" s="1" t="str">
        <f ca="1">+Finanztabelle!B51</f>
        <v>Projekt28</v>
      </c>
      <c r="C50" s="68">
        <v>35</v>
      </c>
      <c r="D50" s="68" t="str">
        <f t="shared" ca="1" si="9"/>
        <v>Regionalverband</v>
      </c>
      <c r="E50" s="134">
        <f t="shared" ca="1" si="5"/>
        <v>0</v>
      </c>
      <c r="F50" s="134">
        <f t="shared" ca="1" si="3"/>
        <v>1</v>
      </c>
      <c r="G50" s="134">
        <f t="shared" ca="1" si="10"/>
        <v>0</v>
      </c>
      <c r="H50" s="133">
        <f t="shared" si="11"/>
        <v>35</v>
      </c>
      <c r="I50" s="398"/>
      <c r="J50" s="68" t="str">
        <f t="shared" ca="1" si="12"/>
        <v>Projekt 28</v>
      </c>
      <c r="K50" s="28">
        <f ca="1">+SUMIF(INDIRECT(+CONCATENATE("'",$B50,"'!",$M$8)),Auszahlungen!K$10,INDIRECT(+CONCATENATE("'",$B50,"'!",$K$8)))</f>
        <v>0</v>
      </c>
      <c r="L50" s="28">
        <f ca="1">+SUMIF(INDIRECT(+CONCATENATE("'",$B50,"'!",$M$8)),Auszahlungen!L$10,INDIRECT(+CONCATENATE("'",$B50,"'!",$L$8)))</f>
        <v>0</v>
      </c>
      <c r="M50" s="28">
        <f ca="1">+SUMIF(INDIRECT(+CONCATENATE("'",$B50,"'!",$M$8)),Auszahlungen!M$10,INDIRECT(+CONCATENATE("'",$B50,"'!",$K$8)))</f>
        <v>0</v>
      </c>
      <c r="N50" s="28">
        <f ca="1">+SUMIF(INDIRECT(+CONCATENATE("'",$B50,"'!",$M$8)),Auszahlungen!N$10,INDIRECT(+CONCATENATE("'",$B50,"'!",$L$8)))</f>
        <v>0</v>
      </c>
      <c r="O50" s="28">
        <f ca="1">+SUMIF(INDIRECT(+CONCATENATE("'",$B50,"'!",$M$8)),Auszahlungen!O$10,INDIRECT(+CONCATENATE("'",$B50,"'!",$K$8)))</f>
        <v>0</v>
      </c>
      <c r="P50" s="28">
        <f ca="1">+SUMIF(INDIRECT(+CONCATENATE("'",$B50,"'!",$M$8)),Auszahlungen!P$10,INDIRECT(+CONCATENATE("'",$B50,"'!",$L$8)))</f>
        <v>0</v>
      </c>
      <c r="Q50" s="28">
        <f ca="1">+SUMIF(INDIRECT(+CONCATENATE("'",$B50,"'!",$M$8)),Auszahlungen!Q$10,INDIRECT(+CONCATENATE("'",$B50,"'!",$K$8)))</f>
        <v>0</v>
      </c>
      <c r="R50" s="28">
        <f ca="1">+SUMIF(INDIRECT(+CONCATENATE("'",$B50,"'!",$M$8)),Auszahlungen!R$10,INDIRECT(+CONCATENATE("'",$B50,"'!",$L$8)))</f>
        <v>0</v>
      </c>
      <c r="S50" s="165"/>
      <c r="T50" s="165"/>
      <c r="U50" s="165"/>
      <c r="V50" s="165"/>
      <c r="W50" s="165"/>
      <c r="X50" s="165"/>
      <c r="Y50" s="28"/>
      <c r="Z50" s="28"/>
    </row>
    <row r="51" spans="2:26" ht="24.95" hidden="1" customHeight="1" outlineLevel="1" x14ac:dyDescent="0.25">
      <c r="B51" s="1" t="str">
        <f ca="1">+Finanztabelle!B52</f>
        <v>Projekt29</v>
      </c>
      <c r="C51" s="68">
        <v>36</v>
      </c>
      <c r="D51" s="68" t="str">
        <f t="shared" ca="1" si="9"/>
        <v>Regionalverband</v>
      </c>
      <c r="E51" s="134">
        <f t="shared" ca="1" si="5"/>
        <v>0</v>
      </c>
      <c r="F51" s="134">
        <f t="shared" ca="1" si="3"/>
        <v>1</v>
      </c>
      <c r="G51" s="134">
        <f t="shared" ca="1" si="10"/>
        <v>0</v>
      </c>
      <c r="H51" s="133">
        <f t="shared" si="11"/>
        <v>36</v>
      </c>
      <c r="I51" s="398"/>
      <c r="J51" s="68" t="str">
        <f t="shared" ca="1" si="12"/>
        <v>Projekt 29</v>
      </c>
      <c r="K51" s="28">
        <f ca="1">+SUMIF(INDIRECT(+CONCATENATE("'",$B51,"'!",$M$8)),Auszahlungen!K$10,INDIRECT(+CONCATENATE("'",$B51,"'!",$K$8)))</f>
        <v>0</v>
      </c>
      <c r="L51" s="28">
        <f ca="1">+SUMIF(INDIRECT(+CONCATENATE("'",$B51,"'!",$M$8)),Auszahlungen!L$10,INDIRECT(+CONCATENATE("'",$B51,"'!",$L$8)))</f>
        <v>0</v>
      </c>
      <c r="M51" s="28">
        <f ca="1">+SUMIF(INDIRECT(+CONCATENATE("'",$B51,"'!",$M$8)),Auszahlungen!M$10,INDIRECT(+CONCATENATE("'",$B51,"'!",$K$8)))</f>
        <v>0</v>
      </c>
      <c r="N51" s="28">
        <f ca="1">+SUMIF(INDIRECT(+CONCATENATE("'",$B51,"'!",$M$8)),Auszahlungen!N$10,INDIRECT(+CONCATENATE("'",$B51,"'!",$L$8)))</f>
        <v>0</v>
      </c>
      <c r="O51" s="28">
        <f ca="1">+SUMIF(INDIRECT(+CONCATENATE("'",$B51,"'!",$M$8)),Auszahlungen!O$10,INDIRECT(+CONCATENATE("'",$B51,"'!",$K$8)))</f>
        <v>0</v>
      </c>
      <c r="P51" s="28">
        <f ca="1">+SUMIF(INDIRECT(+CONCATENATE("'",$B51,"'!",$M$8)),Auszahlungen!P$10,INDIRECT(+CONCATENATE("'",$B51,"'!",$L$8)))</f>
        <v>0</v>
      </c>
      <c r="Q51" s="28">
        <f ca="1">+SUMIF(INDIRECT(+CONCATENATE("'",$B51,"'!",$M$8)),Auszahlungen!Q$10,INDIRECT(+CONCATENATE("'",$B51,"'!",$K$8)))</f>
        <v>0</v>
      </c>
      <c r="R51" s="28">
        <f ca="1">+SUMIF(INDIRECT(+CONCATENATE("'",$B51,"'!",$M$8)),Auszahlungen!R$10,INDIRECT(+CONCATENATE("'",$B51,"'!",$L$8)))</f>
        <v>0</v>
      </c>
      <c r="S51" s="165"/>
      <c r="T51" s="165"/>
      <c r="U51" s="165"/>
      <c r="V51" s="165"/>
      <c r="W51" s="165"/>
      <c r="X51" s="165"/>
      <c r="Y51" s="28"/>
      <c r="Z51" s="28"/>
    </row>
    <row r="52" spans="2:26" ht="24.95" hidden="1" customHeight="1" outlineLevel="1" x14ac:dyDescent="0.25">
      <c r="B52" s="1" t="str">
        <f ca="1">+Finanztabelle!B53</f>
        <v>Projekt30</v>
      </c>
      <c r="C52" s="68">
        <v>37</v>
      </c>
      <c r="D52" s="68" t="str">
        <f t="shared" ca="1" si="9"/>
        <v>Regionalverband</v>
      </c>
      <c r="E52" s="134">
        <f t="shared" ca="1" si="5"/>
        <v>0</v>
      </c>
      <c r="F52" s="134">
        <f t="shared" ca="1" si="3"/>
        <v>1</v>
      </c>
      <c r="G52" s="134">
        <f t="shared" ca="1" si="10"/>
        <v>0</v>
      </c>
      <c r="H52" s="133">
        <f t="shared" si="11"/>
        <v>37</v>
      </c>
      <c r="I52" s="398"/>
      <c r="J52" s="68" t="str">
        <f t="shared" ca="1" si="12"/>
        <v>Projekt 30</v>
      </c>
      <c r="K52" s="28">
        <f ca="1">+SUMIF(INDIRECT(+CONCATENATE("'",$B52,"'!",$M$8)),Auszahlungen!K$10,INDIRECT(+CONCATENATE("'",$B52,"'!",$K$8)))</f>
        <v>0</v>
      </c>
      <c r="L52" s="28">
        <f ca="1">+SUMIF(INDIRECT(+CONCATENATE("'",$B52,"'!",$M$8)),Auszahlungen!L$10,INDIRECT(+CONCATENATE("'",$B52,"'!",$L$8)))</f>
        <v>0</v>
      </c>
      <c r="M52" s="28">
        <f ca="1">+SUMIF(INDIRECT(+CONCATENATE("'",$B52,"'!",$M$8)),Auszahlungen!M$10,INDIRECT(+CONCATENATE("'",$B52,"'!",$K$8)))</f>
        <v>0</v>
      </c>
      <c r="N52" s="28">
        <f ca="1">+SUMIF(INDIRECT(+CONCATENATE("'",$B52,"'!",$M$8)),Auszahlungen!N$10,INDIRECT(+CONCATENATE("'",$B52,"'!",$L$8)))</f>
        <v>0</v>
      </c>
      <c r="O52" s="28">
        <f ca="1">+SUMIF(INDIRECT(+CONCATENATE("'",$B52,"'!",$M$8)),Auszahlungen!O$10,INDIRECT(+CONCATENATE("'",$B52,"'!",$K$8)))</f>
        <v>0</v>
      </c>
      <c r="P52" s="28">
        <f ca="1">+SUMIF(INDIRECT(+CONCATENATE("'",$B52,"'!",$M$8)),Auszahlungen!P$10,INDIRECT(+CONCATENATE("'",$B52,"'!",$L$8)))</f>
        <v>0</v>
      </c>
      <c r="Q52" s="28">
        <f ca="1">+SUMIF(INDIRECT(+CONCATENATE("'",$B52,"'!",$M$8)),Auszahlungen!Q$10,INDIRECT(+CONCATENATE("'",$B52,"'!",$K$8)))</f>
        <v>0</v>
      </c>
      <c r="R52" s="28">
        <f ca="1">+SUMIF(INDIRECT(+CONCATENATE("'",$B52,"'!",$M$8)),Auszahlungen!R$10,INDIRECT(+CONCATENATE("'",$B52,"'!",$L$8)))</f>
        <v>0</v>
      </c>
      <c r="S52" s="165"/>
      <c r="T52" s="165"/>
      <c r="U52" s="165"/>
      <c r="V52" s="165"/>
      <c r="W52" s="165"/>
      <c r="X52" s="165"/>
      <c r="Y52" s="28"/>
      <c r="Z52" s="28"/>
    </row>
    <row r="53" spans="2:26" ht="24.95" hidden="1" customHeight="1" outlineLevel="1" x14ac:dyDescent="0.25">
      <c r="B53" s="1" t="str">
        <f ca="1">+Finanztabelle!B54</f>
        <v>Projekt31</v>
      </c>
      <c r="C53" s="68">
        <v>38</v>
      </c>
      <c r="D53" s="68" t="str">
        <f t="shared" ca="1" si="9"/>
        <v>Regionalverband</v>
      </c>
      <c r="E53" s="134">
        <f t="shared" ca="1" si="5"/>
        <v>0</v>
      </c>
      <c r="F53" s="134">
        <f t="shared" ca="1" si="3"/>
        <v>1</v>
      </c>
      <c r="G53" s="134">
        <f t="shared" ca="1" si="10"/>
        <v>0</v>
      </c>
      <c r="H53" s="133">
        <f t="shared" si="11"/>
        <v>38</v>
      </c>
      <c r="I53" s="398"/>
      <c r="J53" s="68" t="str">
        <f t="shared" ca="1" si="12"/>
        <v>Projekt 31</v>
      </c>
      <c r="K53" s="28">
        <f ca="1">+SUMIF(INDIRECT(+CONCATENATE("'",$B53,"'!",$M$8)),Auszahlungen!K$10,INDIRECT(+CONCATENATE("'",$B53,"'!",$K$8)))</f>
        <v>0</v>
      </c>
      <c r="L53" s="28">
        <f ca="1">+SUMIF(INDIRECT(+CONCATENATE("'",$B53,"'!",$M$8)),Auszahlungen!L$10,INDIRECT(+CONCATENATE("'",$B53,"'!",$L$8)))</f>
        <v>0</v>
      </c>
      <c r="M53" s="28">
        <f ca="1">+SUMIF(INDIRECT(+CONCATENATE("'",$B53,"'!",$M$8)),Auszahlungen!M$10,INDIRECT(+CONCATENATE("'",$B53,"'!",$K$8)))</f>
        <v>0</v>
      </c>
      <c r="N53" s="28">
        <f ca="1">+SUMIF(INDIRECT(+CONCATENATE("'",$B53,"'!",$M$8)),Auszahlungen!N$10,INDIRECT(+CONCATENATE("'",$B53,"'!",$L$8)))</f>
        <v>0</v>
      </c>
      <c r="O53" s="28">
        <f ca="1">+SUMIF(INDIRECT(+CONCATENATE("'",$B53,"'!",$M$8)),Auszahlungen!O$10,INDIRECT(+CONCATENATE("'",$B53,"'!",$K$8)))</f>
        <v>0</v>
      </c>
      <c r="P53" s="28">
        <f ca="1">+SUMIF(INDIRECT(+CONCATENATE("'",$B53,"'!",$M$8)),Auszahlungen!P$10,INDIRECT(+CONCATENATE("'",$B53,"'!",$L$8)))</f>
        <v>0</v>
      </c>
      <c r="Q53" s="28">
        <f ca="1">+SUMIF(INDIRECT(+CONCATENATE("'",$B53,"'!",$M$8)),Auszahlungen!Q$10,INDIRECT(+CONCATENATE("'",$B53,"'!",$K$8)))</f>
        <v>0</v>
      </c>
      <c r="R53" s="28">
        <f ca="1">+SUMIF(INDIRECT(+CONCATENATE("'",$B53,"'!",$M$8)),Auszahlungen!R$10,INDIRECT(+CONCATENATE("'",$B53,"'!",$L$8)))</f>
        <v>0</v>
      </c>
      <c r="S53" s="165"/>
      <c r="T53" s="165"/>
      <c r="U53" s="165"/>
      <c r="V53" s="165"/>
      <c r="W53" s="165"/>
      <c r="X53" s="165"/>
      <c r="Y53" s="28"/>
      <c r="Z53" s="28"/>
    </row>
    <row r="54" spans="2:26" ht="24.95" hidden="1" customHeight="1" outlineLevel="1" x14ac:dyDescent="0.25">
      <c r="B54" s="1" t="str">
        <f ca="1">+Finanztabelle!B55</f>
        <v>Projekt32</v>
      </c>
      <c r="C54" s="68">
        <v>39</v>
      </c>
      <c r="D54" s="68" t="str">
        <f t="shared" ca="1" si="9"/>
        <v>Regionalverband</v>
      </c>
      <c r="E54" s="134">
        <f t="shared" ca="1" si="5"/>
        <v>0</v>
      </c>
      <c r="F54" s="134">
        <f t="shared" ca="1" si="3"/>
        <v>1</v>
      </c>
      <c r="G54" s="134">
        <f t="shared" ca="1" si="10"/>
        <v>0</v>
      </c>
      <c r="H54" s="133">
        <f t="shared" si="11"/>
        <v>39</v>
      </c>
      <c r="I54" s="398"/>
      <c r="J54" s="68" t="str">
        <f t="shared" ca="1" si="12"/>
        <v>Projekt 32</v>
      </c>
      <c r="K54" s="28">
        <f ca="1">+SUMIF(INDIRECT(+CONCATENATE("'",$B54,"'!",$M$8)),Auszahlungen!K$10,INDIRECT(+CONCATENATE("'",$B54,"'!",$K$8)))</f>
        <v>0</v>
      </c>
      <c r="L54" s="28">
        <f ca="1">+SUMIF(INDIRECT(+CONCATENATE("'",$B54,"'!",$M$8)),Auszahlungen!L$10,INDIRECT(+CONCATENATE("'",$B54,"'!",$L$8)))</f>
        <v>0</v>
      </c>
      <c r="M54" s="28">
        <f ca="1">+SUMIF(INDIRECT(+CONCATENATE("'",$B54,"'!",$M$8)),Auszahlungen!M$10,INDIRECT(+CONCATENATE("'",$B54,"'!",$K$8)))</f>
        <v>0</v>
      </c>
      <c r="N54" s="28">
        <f ca="1">+SUMIF(INDIRECT(+CONCATENATE("'",$B54,"'!",$M$8)),Auszahlungen!N$10,INDIRECT(+CONCATENATE("'",$B54,"'!",$L$8)))</f>
        <v>0</v>
      </c>
      <c r="O54" s="28">
        <f ca="1">+SUMIF(INDIRECT(+CONCATENATE("'",$B54,"'!",$M$8)),Auszahlungen!O$10,INDIRECT(+CONCATENATE("'",$B54,"'!",$K$8)))</f>
        <v>0</v>
      </c>
      <c r="P54" s="28">
        <f ca="1">+SUMIF(INDIRECT(+CONCATENATE("'",$B54,"'!",$M$8)),Auszahlungen!P$10,INDIRECT(+CONCATENATE("'",$B54,"'!",$L$8)))</f>
        <v>0</v>
      </c>
      <c r="Q54" s="28">
        <f ca="1">+SUMIF(INDIRECT(+CONCATENATE("'",$B54,"'!",$M$8)),Auszahlungen!Q$10,INDIRECT(+CONCATENATE("'",$B54,"'!",$K$8)))</f>
        <v>0</v>
      </c>
      <c r="R54" s="28">
        <f ca="1">+SUMIF(INDIRECT(+CONCATENATE("'",$B54,"'!",$M$8)),Auszahlungen!R$10,INDIRECT(+CONCATENATE("'",$B54,"'!",$L$8)))</f>
        <v>0</v>
      </c>
      <c r="S54" s="165"/>
      <c r="T54" s="165"/>
      <c r="U54" s="165"/>
      <c r="V54" s="165"/>
      <c r="W54" s="165"/>
      <c r="X54" s="165"/>
      <c r="Y54" s="28"/>
      <c r="Z54" s="28"/>
    </row>
    <row r="55" spans="2:26" ht="24.95" hidden="1" customHeight="1" outlineLevel="1" x14ac:dyDescent="0.25">
      <c r="B55" s="1" t="str">
        <f ca="1">+Finanztabelle!B56</f>
        <v>Projekt33</v>
      </c>
      <c r="C55" s="68">
        <v>40</v>
      </c>
      <c r="D55" s="68" t="str">
        <f t="shared" ca="1" si="9"/>
        <v>Regionalverband</v>
      </c>
      <c r="E55" s="134">
        <f t="shared" ca="1" si="5"/>
        <v>0</v>
      </c>
      <c r="F55" s="134">
        <f t="shared" ca="1" si="3"/>
        <v>1</v>
      </c>
      <c r="G55" s="134">
        <f t="shared" ca="1" si="10"/>
        <v>0</v>
      </c>
      <c r="H55" s="133">
        <f t="shared" si="11"/>
        <v>40</v>
      </c>
      <c r="I55" s="398"/>
      <c r="J55" s="68" t="str">
        <f t="shared" ca="1" si="12"/>
        <v>Projekt 33</v>
      </c>
      <c r="K55" s="28">
        <f ca="1">+SUMIF(INDIRECT(+CONCATENATE("'",$B55,"'!",$M$8)),Auszahlungen!K$10,INDIRECT(+CONCATENATE("'",$B55,"'!",$K$8)))</f>
        <v>0</v>
      </c>
      <c r="L55" s="28">
        <f ca="1">+SUMIF(INDIRECT(+CONCATENATE("'",$B55,"'!",$M$8)),Auszahlungen!L$10,INDIRECT(+CONCATENATE("'",$B55,"'!",$L$8)))</f>
        <v>0</v>
      </c>
      <c r="M55" s="28">
        <f ca="1">+SUMIF(INDIRECT(+CONCATENATE("'",$B55,"'!",$M$8)),Auszahlungen!M$10,INDIRECT(+CONCATENATE("'",$B55,"'!",$K$8)))</f>
        <v>0</v>
      </c>
      <c r="N55" s="28">
        <f ca="1">+SUMIF(INDIRECT(+CONCATENATE("'",$B55,"'!",$M$8)),Auszahlungen!N$10,INDIRECT(+CONCATENATE("'",$B55,"'!",$L$8)))</f>
        <v>0</v>
      </c>
      <c r="O55" s="28">
        <f ca="1">+SUMIF(INDIRECT(+CONCATENATE("'",$B55,"'!",$M$8)),Auszahlungen!O$10,INDIRECT(+CONCATENATE("'",$B55,"'!",$K$8)))</f>
        <v>0</v>
      </c>
      <c r="P55" s="28">
        <f ca="1">+SUMIF(INDIRECT(+CONCATENATE("'",$B55,"'!",$M$8)),Auszahlungen!P$10,INDIRECT(+CONCATENATE("'",$B55,"'!",$L$8)))</f>
        <v>0</v>
      </c>
      <c r="Q55" s="28">
        <f ca="1">+SUMIF(INDIRECT(+CONCATENATE("'",$B55,"'!",$M$8)),Auszahlungen!Q$10,INDIRECT(+CONCATENATE("'",$B55,"'!",$K$8)))</f>
        <v>0</v>
      </c>
      <c r="R55" s="28">
        <f ca="1">+SUMIF(INDIRECT(+CONCATENATE("'",$B55,"'!",$M$8)),Auszahlungen!R$10,INDIRECT(+CONCATENATE("'",$B55,"'!",$L$8)))</f>
        <v>0</v>
      </c>
      <c r="S55" s="165"/>
      <c r="T55" s="165"/>
      <c r="U55" s="165"/>
      <c r="V55" s="165"/>
      <c r="W55" s="165"/>
      <c r="X55" s="165"/>
      <c r="Y55" s="28"/>
      <c r="Z55" s="28"/>
    </row>
    <row r="56" spans="2:26" ht="24.95" hidden="1" customHeight="1" outlineLevel="1" x14ac:dyDescent="0.25">
      <c r="B56" s="1" t="str">
        <f ca="1">+Finanztabelle!B57</f>
        <v>Projekt34</v>
      </c>
      <c r="C56" s="68">
        <v>41</v>
      </c>
      <c r="D56" s="68" t="str">
        <f t="shared" ca="1" si="9"/>
        <v>Regionalverband</v>
      </c>
      <c r="E56" s="134">
        <f t="shared" ca="1" si="5"/>
        <v>0</v>
      </c>
      <c r="F56" s="134">
        <f t="shared" ca="1" si="3"/>
        <v>1</v>
      </c>
      <c r="G56" s="134">
        <f t="shared" ca="1" si="10"/>
        <v>0</v>
      </c>
      <c r="H56" s="133">
        <f t="shared" si="11"/>
        <v>41</v>
      </c>
      <c r="I56" s="398"/>
      <c r="J56" s="68" t="str">
        <f t="shared" ca="1" si="12"/>
        <v>Projekt 34</v>
      </c>
      <c r="K56" s="28">
        <f ca="1">+SUMIF(INDIRECT(+CONCATENATE("'",$B56,"'!",$M$8)),Auszahlungen!K$10,INDIRECT(+CONCATENATE("'",$B56,"'!",$K$8)))</f>
        <v>0</v>
      </c>
      <c r="L56" s="28">
        <f ca="1">+SUMIF(INDIRECT(+CONCATENATE("'",$B56,"'!",$M$8)),Auszahlungen!L$10,INDIRECT(+CONCATENATE("'",$B56,"'!",$L$8)))</f>
        <v>0</v>
      </c>
      <c r="M56" s="28">
        <f ca="1">+SUMIF(INDIRECT(+CONCATENATE("'",$B56,"'!",$M$8)),Auszahlungen!M$10,INDIRECT(+CONCATENATE("'",$B56,"'!",$K$8)))</f>
        <v>0</v>
      </c>
      <c r="N56" s="28">
        <f ca="1">+SUMIF(INDIRECT(+CONCATENATE("'",$B56,"'!",$M$8)),Auszahlungen!N$10,INDIRECT(+CONCATENATE("'",$B56,"'!",$L$8)))</f>
        <v>0</v>
      </c>
      <c r="O56" s="28">
        <f ca="1">+SUMIF(INDIRECT(+CONCATENATE("'",$B56,"'!",$M$8)),Auszahlungen!O$10,INDIRECT(+CONCATENATE("'",$B56,"'!",$K$8)))</f>
        <v>0</v>
      </c>
      <c r="P56" s="28">
        <f ca="1">+SUMIF(INDIRECT(+CONCATENATE("'",$B56,"'!",$M$8)),Auszahlungen!P$10,INDIRECT(+CONCATENATE("'",$B56,"'!",$L$8)))</f>
        <v>0</v>
      </c>
      <c r="Q56" s="28">
        <f ca="1">+SUMIF(INDIRECT(+CONCATENATE("'",$B56,"'!",$M$8)),Auszahlungen!Q$10,INDIRECT(+CONCATENATE("'",$B56,"'!",$K$8)))</f>
        <v>0</v>
      </c>
      <c r="R56" s="28">
        <f ca="1">+SUMIF(INDIRECT(+CONCATENATE("'",$B56,"'!",$M$8)),Auszahlungen!R$10,INDIRECT(+CONCATENATE("'",$B56,"'!",$L$8)))</f>
        <v>0</v>
      </c>
      <c r="S56" s="165"/>
      <c r="T56" s="165"/>
      <c r="U56" s="165"/>
      <c r="V56" s="165"/>
      <c r="W56" s="165"/>
      <c r="X56" s="165"/>
      <c r="Y56" s="28"/>
      <c r="Z56" s="28"/>
    </row>
    <row r="57" spans="2:26" ht="24.95" hidden="1" customHeight="1" outlineLevel="1" x14ac:dyDescent="0.25">
      <c r="B57" s="1" t="str">
        <f ca="1">+Finanztabelle!B58</f>
        <v>Projekt35</v>
      </c>
      <c r="C57" s="68">
        <v>42</v>
      </c>
      <c r="D57" s="68" t="str">
        <f t="shared" ca="1" si="9"/>
        <v>Regionalverband</v>
      </c>
      <c r="E57" s="134">
        <f t="shared" ca="1" si="5"/>
        <v>0</v>
      </c>
      <c r="F57" s="134">
        <f t="shared" ca="1" si="3"/>
        <v>1</v>
      </c>
      <c r="G57" s="134">
        <f t="shared" ca="1" si="10"/>
        <v>0</v>
      </c>
      <c r="H57" s="133">
        <f t="shared" si="11"/>
        <v>42</v>
      </c>
      <c r="I57" s="398"/>
      <c r="J57" s="68" t="str">
        <f t="shared" ca="1" si="12"/>
        <v>Projekt 35</v>
      </c>
      <c r="K57" s="28">
        <f ca="1">+SUMIF(INDIRECT(+CONCATENATE("'",$B57,"'!",$M$8)),Auszahlungen!K$10,INDIRECT(+CONCATENATE("'",$B57,"'!",$K$8)))</f>
        <v>0</v>
      </c>
      <c r="L57" s="28">
        <f ca="1">+SUMIF(INDIRECT(+CONCATENATE("'",$B57,"'!",$M$8)),Auszahlungen!L$10,INDIRECT(+CONCATENATE("'",$B57,"'!",$L$8)))</f>
        <v>0</v>
      </c>
      <c r="M57" s="28">
        <f ca="1">+SUMIF(INDIRECT(+CONCATENATE("'",$B57,"'!",$M$8)),Auszahlungen!M$10,INDIRECT(+CONCATENATE("'",$B57,"'!",$K$8)))</f>
        <v>0</v>
      </c>
      <c r="N57" s="28">
        <f ca="1">+SUMIF(INDIRECT(+CONCATENATE("'",$B57,"'!",$M$8)),Auszahlungen!N$10,INDIRECT(+CONCATENATE("'",$B57,"'!",$L$8)))</f>
        <v>0</v>
      </c>
      <c r="O57" s="28">
        <f ca="1">+SUMIF(INDIRECT(+CONCATENATE("'",$B57,"'!",$M$8)),Auszahlungen!O$10,INDIRECT(+CONCATENATE("'",$B57,"'!",$K$8)))</f>
        <v>0</v>
      </c>
      <c r="P57" s="28">
        <f ca="1">+SUMIF(INDIRECT(+CONCATENATE("'",$B57,"'!",$M$8)),Auszahlungen!P$10,INDIRECT(+CONCATENATE("'",$B57,"'!",$L$8)))</f>
        <v>0</v>
      </c>
      <c r="Q57" s="28">
        <f ca="1">+SUMIF(INDIRECT(+CONCATENATE("'",$B57,"'!",$M$8)),Auszahlungen!Q$10,INDIRECT(+CONCATENATE("'",$B57,"'!",$K$8)))</f>
        <v>0</v>
      </c>
      <c r="R57" s="28">
        <f ca="1">+SUMIF(INDIRECT(+CONCATENATE("'",$B57,"'!",$M$8)),Auszahlungen!R$10,INDIRECT(+CONCATENATE("'",$B57,"'!",$L$8)))</f>
        <v>0</v>
      </c>
      <c r="S57" s="165"/>
      <c r="T57" s="165"/>
      <c r="U57" s="165"/>
      <c r="V57" s="165"/>
      <c r="W57" s="165"/>
      <c r="X57" s="165"/>
      <c r="Y57" s="28"/>
      <c r="Z57" s="28"/>
    </row>
    <row r="58" spans="2:26" ht="24.95" hidden="1" customHeight="1" outlineLevel="1" x14ac:dyDescent="0.25">
      <c r="B58" s="1" t="str">
        <f ca="1">+Finanztabelle!B60</f>
        <v>Projekt36</v>
      </c>
      <c r="C58" s="68">
        <v>43</v>
      </c>
      <c r="D58" s="68" t="str">
        <f t="shared" ca="1" si="9"/>
        <v>RM Liezen GmbH</v>
      </c>
      <c r="E58" s="134">
        <f t="shared" ca="1" si="5"/>
        <v>1</v>
      </c>
      <c r="F58" s="134">
        <f t="shared" ca="1" si="3"/>
        <v>0</v>
      </c>
      <c r="G58" s="134">
        <f t="shared" ca="1" si="4"/>
        <v>0</v>
      </c>
      <c r="H58" s="133">
        <f t="shared" si="6"/>
        <v>43</v>
      </c>
      <c r="I58" s="398"/>
      <c r="J58" s="68" t="str">
        <f t="shared" ca="1" si="8"/>
        <v>Projekt 36</v>
      </c>
      <c r="K58" s="28">
        <f ca="1">+SUMIF(INDIRECT(+CONCATENATE("'",$B58,"'!",$M$9)),Auszahlungen!K$10,INDIRECT(+CONCATENATE("'",$B58,"'!",$K$9)))</f>
        <v>0</v>
      </c>
      <c r="L58" s="28">
        <f ca="1">+SUMIF(INDIRECT(+CONCATENATE("'",$B58,"'!",$M$9)),Auszahlungen!L$10,INDIRECT(+CONCATENATE("'",$B58,"'!",$L$9)))</f>
        <v>0</v>
      </c>
      <c r="M58" s="28">
        <f ca="1">+SUMIF(INDIRECT(+CONCATENATE("'",$B58,"'!",$M$9)),Auszahlungen!M$10,INDIRECT(+CONCATENATE("'",$B58,"'!",$K$9)))</f>
        <v>0</v>
      </c>
      <c r="N58" s="28">
        <f ca="1">+SUMIF(INDIRECT(+CONCATENATE("'",$B58,"'!",$M$9)),Auszahlungen!N$10,INDIRECT(+CONCATENATE("'",$B58,"'!",$L$9)))</f>
        <v>0</v>
      </c>
      <c r="O58" s="28">
        <f ca="1">+SUMIF(INDIRECT(+CONCATENATE("'",$B58,"'!",$M$9)),Auszahlungen!O$10,INDIRECT(+CONCATENATE("'",$B58,"'!",$K$9)))</f>
        <v>0</v>
      </c>
      <c r="P58" s="28">
        <f ca="1">+SUMIF(INDIRECT(+CONCATENATE("'",$B58,"'!",$M$9)),Auszahlungen!P$10,INDIRECT(+CONCATENATE("'",$B58,"'!",$L$9)))</f>
        <v>0</v>
      </c>
      <c r="Q58" s="28">
        <f ca="1">+SUMIF(INDIRECT(+CONCATENATE("'",$B58,"'!",$M$9)),Auszahlungen!Q$10,INDIRECT(+CONCATENATE("'",$B58,"'!",$K$9)))</f>
        <v>0</v>
      </c>
      <c r="R58" s="28">
        <f ca="1">+SUMIF(INDIRECT(+CONCATENATE("'",$B58,"'!",$M$9)),Auszahlungen!R$10,INDIRECT(+CONCATENATE("'",$B58,"'!",$L$9)))</f>
        <v>0</v>
      </c>
      <c r="S58" s="165">
        <f ca="1">+SUMIF(INDIRECT(+CONCATENATE("'",$B58,"'!",$U$9)),Auszahlungen!S$12,INDIRECT(+CONCATENATE("'",$B58,"'!",$S$9)))</f>
        <v>0</v>
      </c>
      <c r="T58" s="165">
        <f ca="1">+SUMIF(INDIRECT(+CONCATENATE("'",$B58,"'!",$U$9)),Auszahlungen!S$12,INDIRECT(+CONCATENATE("'",$B58,"'!",$T$9)))</f>
        <v>0</v>
      </c>
      <c r="U58" s="165">
        <f ca="1">+SUMIF(INDIRECT(+CONCATENATE("'",$B58,"'!",$X$9)),Auszahlungen!U$12,INDIRECT(+CONCATENATE("'",$B58,"'!",$V$9)))</f>
        <v>0</v>
      </c>
      <c r="V58" s="165">
        <f ca="1">+SUMIF(INDIRECT(+CONCATENATE("'",$B58,"'!",$X$9)),Auszahlungen!U$12,INDIRECT(+CONCATENATE("'",$B58,"'!",$W$9)))</f>
        <v>0</v>
      </c>
      <c r="W58" s="165">
        <f ca="1">+SUMIF(INDIRECT(+CONCATENATE("'",$B58,"'!",$AA$9)),Auszahlungen!W$12,INDIRECT(+CONCATENATE("'",$B58,"'!",$Y$9)))</f>
        <v>0</v>
      </c>
      <c r="X58" s="165">
        <f ca="1">+SUMIF(INDIRECT(+CONCATENATE("'",$B58,"'!",$AA$9)),Auszahlungen!W$12,INDIRECT(+CONCATENATE("'",$B58,"'!",$Z$9)))</f>
        <v>0</v>
      </c>
      <c r="Y58" s="28">
        <f ca="1">+SUMIF(INDIRECT(+CONCATENATE("'",$B58,"'!",$M$9)),Auszahlungen!Y$10,INDIRECT(+CONCATENATE("'",$B58,"'!",$K$9)))</f>
        <v>0</v>
      </c>
      <c r="Z58" s="28">
        <f ca="1">+SUMIF(INDIRECT(+CONCATENATE("'",$B58,"'!",$M$9)),Auszahlungen!Z$10,INDIRECT(+CONCATENATE("'",$B58,"'!",$L$9)))</f>
        <v>0</v>
      </c>
    </row>
    <row r="59" spans="2:26" ht="24.95" hidden="1" customHeight="1" outlineLevel="1" x14ac:dyDescent="0.25">
      <c r="B59" s="1" t="str">
        <f ca="1">+Finanztabelle!B61</f>
        <v>Projekt37</v>
      </c>
      <c r="C59" s="68">
        <f>+C58+1</f>
        <v>44</v>
      </c>
      <c r="D59" s="68" t="str">
        <f t="shared" ca="1" si="9"/>
        <v>RM SW GmbH</v>
      </c>
      <c r="E59" s="134">
        <f t="shared" ca="1" si="5"/>
        <v>0</v>
      </c>
      <c r="F59" s="134">
        <f t="shared" ca="1" si="3"/>
        <v>0</v>
      </c>
      <c r="G59" s="134">
        <f t="shared" ca="1" si="4"/>
        <v>1</v>
      </c>
      <c r="H59" s="133">
        <f t="shared" si="6"/>
        <v>44</v>
      </c>
      <c r="I59" s="398"/>
      <c r="J59" s="68" t="str">
        <f t="shared" ca="1" si="8"/>
        <v>Projekt 37</v>
      </c>
      <c r="K59" s="28">
        <f ca="1">+SUMIF(INDIRECT(+CONCATENATE("'",$B59,"'!",$M$9)),Auszahlungen!K$10,INDIRECT(+CONCATENATE("'",$B59,"'!",$K$9)))</f>
        <v>0</v>
      </c>
      <c r="L59" s="28">
        <f ca="1">+SUMIF(INDIRECT(+CONCATENATE("'",$B59,"'!",$M$9)),Auszahlungen!L$10,INDIRECT(+CONCATENATE("'",$B59,"'!",$L$9)))</f>
        <v>0</v>
      </c>
      <c r="M59" s="28">
        <f ca="1">+SUMIF(INDIRECT(+CONCATENATE("'",$B59,"'!",$M$9)),Auszahlungen!M$10,INDIRECT(+CONCATENATE("'",$B59,"'!",$K$9)))</f>
        <v>0</v>
      </c>
      <c r="N59" s="28">
        <f ca="1">+SUMIF(INDIRECT(+CONCATENATE("'",$B59,"'!",$M$9)),Auszahlungen!N$10,INDIRECT(+CONCATENATE("'",$B59,"'!",$L$9)))</f>
        <v>0</v>
      </c>
      <c r="O59" s="28">
        <f ca="1">+SUMIF(INDIRECT(+CONCATENATE("'",$B59,"'!",$M$9)),Auszahlungen!O$10,INDIRECT(+CONCATENATE("'",$B59,"'!",$K$9)))</f>
        <v>0</v>
      </c>
      <c r="P59" s="28">
        <f ca="1">+SUMIF(INDIRECT(+CONCATENATE("'",$B59,"'!",$M$9)),Auszahlungen!P$10,INDIRECT(+CONCATENATE("'",$B59,"'!",$L$9)))</f>
        <v>0</v>
      </c>
      <c r="Q59" s="28">
        <f ca="1">+SUMIF(INDIRECT(+CONCATENATE("'",$B59,"'!",$M$9)),Auszahlungen!Q$10,INDIRECT(+CONCATENATE("'",$B59,"'!",$K$9)))</f>
        <v>0</v>
      </c>
      <c r="R59" s="28">
        <f ca="1">+SUMIF(INDIRECT(+CONCATENATE("'",$B59,"'!",$M$9)),Auszahlungen!R$10,INDIRECT(+CONCATENATE("'",$B59,"'!",$L$9)))</f>
        <v>0</v>
      </c>
      <c r="S59" s="165">
        <f ca="1">+SUMIF(INDIRECT(+CONCATENATE("'",$B59,"'!",$U$9)),Auszahlungen!S$12,INDIRECT(+CONCATENATE("'",$B59,"'!",$S$9)))</f>
        <v>0</v>
      </c>
      <c r="T59" s="165">
        <f ca="1">+SUMIF(INDIRECT(+CONCATENATE("'",$B59,"'!",$U$9)),Auszahlungen!S$12,INDIRECT(+CONCATENATE("'",$B59,"'!",$T$9)))</f>
        <v>0</v>
      </c>
      <c r="U59" s="165">
        <f ca="1">+SUMIF(INDIRECT(+CONCATENATE("'",$B59,"'!",$X$9)),Auszahlungen!U$12,INDIRECT(+CONCATENATE("'",$B59,"'!",$V$9)))</f>
        <v>0</v>
      </c>
      <c r="V59" s="165">
        <f ca="1">+SUMIF(INDIRECT(+CONCATENATE("'",$B59,"'!",$X$9)),Auszahlungen!U$12,INDIRECT(+CONCATENATE("'",$B59,"'!",$W$9)))</f>
        <v>0</v>
      </c>
      <c r="W59" s="165">
        <f ca="1">+SUMIF(INDIRECT(+CONCATENATE("'",$B59,"'!",$AA$9)),Auszahlungen!W$12,INDIRECT(+CONCATENATE("'",$B59,"'!",$Y$9)))</f>
        <v>0</v>
      </c>
      <c r="X59" s="165">
        <f ca="1">+SUMIF(INDIRECT(+CONCATENATE("'",$B59,"'!",$AA$9)),Auszahlungen!W$12,INDIRECT(+CONCATENATE("'",$B59,"'!",$Z$9)))</f>
        <v>0</v>
      </c>
      <c r="Y59" s="28">
        <f ca="1">+SUMIF(INDIRECT(+CONCATENATE("'",$B59,"'!",$M$9)),Auszahlungen!Y$10,INDIRECT(+CONCATENATE("'",$B59,"'!",$K$9)))</f>
        <v>0</v>
      </c>
      <c r="Z59" s="28">
        <f ca="1">+SUMIF(INDIRECT(+CONCATENATE("'",$B59,"'!",$M$9)),Auszahlungen!Z$10,INDIRECT(+CONCATENATE("'",$B59,"'!",$L$9)))</f>
        <v>0</v>
      </c>
    </row>
    <row r="60" spans="2:26" ht="24.95" hidden="1" customHeight="1" outlineLevel="1" x14ac:dyDescent="0.25">
      <c r="B60" s="1" t="str">
        <f ca="1">+Finanztabelle!B62</f>
        <v>Projekt38</v>
      </c>
      <c r="C60" s="68">
        <f t="shared" ref="C60:C76" si="13">+C59+1</f>
        <v>45</v>
      </c>
      <c r="D60" s="68" t="str">
        <f t="shared" ca="1" si="9"/>
        <v>RM SW GmbH</v>
      </c>
      <c r="E60" s="134">
        <f t="shared" ca="1" si="5"/>
        <v>0</v>
      </c>
      <c r="F60" s="134">
        <f t="shared" ca="1" si="3"/>
        <v>0</v>
      </c>
      <c r="G60" s="134">
        <f t="shared" ca="1" si="4"/>
        <v>1</v>
      </c>
      <c r="H60" s="133">
        <f t="shared" si="6"/>
        <v>45</v>
      </c>
      <c r="I60" s="398"/>
      <c r="J60" s="68" t="str">
        <f t="shared" ca="1" si="8"/>
        <v>Projekt 38</v>
      </c>
      <c r="K60" s="28">
        <f ca="1">+SUMIF(INDIRECT(+CONCATENATE("'",$B60,"'!",$M$9)),Auszahlungen!K$10,INDIRECT(+CONCATENATE("'",$B60,"'!",$K$9)))</f>
        <v>0</v>
      </c>
      <c r="L60" s="28">
        <f ca="1">+SUMIF(INDIRECT(+CONCATENATE("'",$B60,"'!",$M$9)),Auszahlungen!L$10,INDIRECT(+CONCATENATE("'",$B60,"'!",$L$9)))</f>
        <v>0</v>
      </c>
      <c r="M60" s="28">
        <f ca="1">+SUMIF(INDIRECT(+CONCATENATE("'",$B60,"'!",$M$9)),Auszahlungen!M$10,INDIRECT(+CONCATENATE("'",$B60,"'!",$K$9)))</f>
        <v>0</v>
      </c>
      <c r="N60" s="28">
        <f ca="1">+SUMIF(INDIRECT(+CONCATENATE("'",$B60,"'!",$M$9)),Auszahlungen!N$10,INDIRECT(+CONCATENATE("'",$B60,"'!",$L$9)))</f>
        <v>0</v>
      </c>
      <c r="O60" s="28">
        <f ca="1">+SUMIF(INDIRECT(+CONCATENATE("'",$B60,"'!",$M$9)),Auszahlungen!O$10,INDIRECT(+CONCATENATE("'",$B60,"'!",$K$9)))</f>
        <v>0</v>
      </c>
      <c r="P60" s="28">
        <f ca="1">+SUMIF(INDIRECT(+CONCATENATE("'",$B60,"'!",$M$9)),Auszahlungen!P$10,INDIRECT(+CONCATENATE("'",$B60,"'!",$L$9)))</f>
        <v>0</v>
      </c>
      <c r="Q60" s="28">
        <f ca="1">+SUMIF(INDIRECT(+CONCATENATE("'",$B60,"'!",$M$9)),Auszahlungen!Q$10,INDIRECT(+CONCATENATE("'",$B60,"'!",$K$9)))</f>
        <v>0</v>
      </c>
      <c r="R60" s="28">
        <f ca="1">+SUMIF(INDIRECT(+CONCATENATE("'",$B60,"'!",$M$9)),Auszahlungen!R$10,INDIRECT(+CONCATENATE("'",$B60,"'!",$L$9)))</f>
        <v>0</v>
      </c>
      <c r="S60" s="165">
        <f ca="1">+SUMIF(INDIRECT(+CONCATENATE("'",$B60,"'!",$U$9)),Auszahlungen!S$12,INDIRECT(+CONCATENATE("'",$B60,"'!",$S$9)))</f>
        <v>0</v>
      </c>
      <c r="T60" s="165">
        <f ca="1">+SUMIF(INDIRECT(+CONCATENATE("'",$B60,"'!",$U$9)),Auszahlungen!S$12,INDIRECT(+CONCATENATE("'",$B60,"'!",$T$9)))</f>
        <v>0</v>
      </c>
      <c r="U60" s="165">
        <f ca="1">+SUMIF(INDIRECT(+CONCATENATE("'",$B60,"'!",$X$9)),Auszahlungen!U$12,INDIRECT(+CONCATENATE("'",$B60,"'!",$V$9)))</f>
        <v>0</v>
      </c>
      <c r="V60" s="165">
        <f ca="1">+SUMIF(INDIRECT(+CONCATENATE("'",$B60,"'!",$X$9)),Auszahlungen!U$12,INDIRECT(+CONCATENATE("'",$B60,"'!",$W$9)))</f>
        <v>0</v>
      </c>
      <c r="W60" s="165">
        <f ca="1">+SUMIF(INDIRECT(+CONCATENATE("'",$B60,"'!",$AA$9)),Auszahlungen!W$12,INDIRECT(+CONCATENATE("'",$B60,"'!",$Y$9)))</f>
        <v>0</v>
      </c>
      <c r="X60" s="165">
        <f ca="1">+SUMIF(INDIRECT(+CONCATENATE("'",$B60,"'!",$AA$9)),Auszahlungen!W$12,INDIRECT(+CONCATENATE("'",$B60,"'!",$Z$9)))</f>
        <v>0</v>
      </c>
      <c r="Y60" s="28">
        <f ca="1">+SUMIF(INDIRECT(+CONCATENATE("'",$B60,"'!",$M$9)),Auszahlungen!Y$10,INDIRECT(+CONCATENATE("'",$B60,"'!",$K$9)))</f>
        <v>0</v>
      </c>
      <c r="Z60" s="28">
        <f ca="1">+SUMIF(INDIRECT(+CONCATENATE("'",$B60,"'!",$M$9)),Auszahlungen!Z$10,INDIRECT(+CONCATENATE("'",$B60,"'!",$L$9)))</f>
        <v>0</v>
      </c>
    </row>
    <row r="61" spans="2:26" ht="24.95" hidden="1" customHeight="1" outlineLevel="1" x14ac:dyDescent="0.25">
      <c r="B61" s="1" t="str">
        <f ca="1">+Finanztabelle!B63</f>
        <v>Projekt39</v>
      </c>
      <c r="C61" s="68">
        <f t="shared" si="13"/>
        <v>46</v>
      </c>
      <c r="D61" s="68" t="str">
        <f t="shared" ca="1" si="9"/>
        <v>RM SW GmbH</v>
      </c>
      <c r="E61" s="134">
        <f t="shared" ca="1" si="5"/>
        <v>0</v>
      </c>
      <c r="F61" s="134">
        <f t="shared" ca="1" si="3"/>
        <v>0</v>
      </c>
      <c r="G61" s="134">
        <f t="shared" ca="1" si="4"/>
        <v>1</v>
      </c>
      <c r="H61" s="133">
        <f t="shared" si="6"/>
        <v>46</v>
      </c>
      <c r="I61" s="398"/>
      <c r="J61" s="68" t="str">
        <f t="shared" ca="1" si="8"/>
        <v>Projekt 39</v>
      </c>
      <c r="K61" s="28">
        <f ca="1">+SUMIF(INDIRECT(+CONCATENATE("'",$B61,"'!",$M$9)),Auszahlungen!K$10,INDIRECT(+CONCATENATE("'",$B61,"'!",$K$9)))</f>
        <v>0</v>
      </c>
      <c r="L61" s="28">
        <f ca="1">+SUMIF(INDIRECT(+CONCATENATE("'",$B61,"'!",$M$9)),Auszahlungen!L$10,INDIRECT(+CONCATENATE("'",$B61,"'!",$L$9)))</f>
        <v>0</v>
      </c>
      <c r="M61" s="28">
        <f ca="1">+SUMIF(INDIRECT(+CONCATENATE("'",$B61,"'!",$M$9)),Auszahlungen!M$10,INDIRECT(+CONCATENATE("'",$B61,"'!",$K$9)))</f>
        <v>0</v>
      </c>
      <c r="N61" s="28">
        <f ca="1">+SUMIF(INDIRECT(+CONCATENATE("'",$B61,"'!",$M$9)),Auszahlungen!N$10,INDIRECT(+CONCATENATE("'",$B61,"'!",$L$9)))</f>
        <v>0</v>
      </c>
      <c r="O61" s="28">
        <f ca="1">+SUMIF(INDIRECT(+CONCATENATE("'",$B61,"'!",$M$9)),Auszahlungen!O$10,INDIRECT(+CONCATENATE("'",$B61,"'!",$K$9)))</f>
        <v>0</v>
      </c>
      <c r="P61" s="28">
        <f ca="1">+SUMIF(INDIRECT(+CONCATENATE("'",$B61,"'!",$M$9)),Auszahlungen!P$10,INDIRECT(+CONCATENATE("'",$B61,"'!",$L$9)))</f>
        <v>0</v>
      </c>
      <c r="Q61" s="28">
        <f ca="1">+SUMIF(INDIRECT(+CONCATENATE("'",$B61,"'!",$M$9)),Auszahlungen!Q$10,INDIRECT(+CONCATENATE("'",$B61,"'!",$K$9)))</f>
        <v>0</v>
      </c>
      <c r="R61" s="28">
        <f ca="1">+SUMIF(INDIRECT(+CONCATENATE("'",$B61,"'!",$M$9)),Auszahlungen!R$10,INDIRECT(+CONCATENATE("'",$B61,"'!",$L$9)))</f>
        <v>0</v>
      </c>
      <c r="S61" s="165">
        <f ca="1">+SUMIF(INDIRECT(+CONCATENATE("'",$B61,"'!",$U$9)),Auszahlungen!S$12,INDIRECT(+CONCATENATE("'",$B61,"'!",$S$9)))</f>
        <v>0</v>
      </c>
      <c r="T61" s="165">
        <f ca="1">+SUMIF(INDIRECT(+CONCATENATE("'",$B61,"'!",$U$9)),Auszahlungen!S$12,INDIRECT(+CONCATENATE("'",$B61,"'!",$T$9)))</f>
        <v>0</v>
      </c>
      <c r="U61" s="165">
        <f ca="1">+SUMIF(INDIRECT(+CONCATENATE("'",$B61,"'!",$X$9)),Auszahlungen!U$12,INDIRECT(+CONCATENATE("'",$B61,"'!",$V$9)))</f>
        <v>0</v>
      </c>
      <c r="V61" s="165">
        <f ca="1">+SUMIF(INDIRECT(+CONCATENATE("'",$B61,"'!",$X$9)),Auszahlungen!U$12,INDIRECT(+CONCATENATE("'",$B61,"'!",$W$9)))</f>
        <v>0</v>
      </c>
      <c r="W61" s="165">
        <f ca="1">+SUMIF(INDIRECT(+CONCATENATE("'",$B61,"'!",$AA$9)),Auszahlungen!W$12,INDIRECT(+CONCATENATE("'",$B61,"'!",$Y$9)))</f>
        <v>0</v>
      </c>
      <c r="X61" s="165">
        <f ca="1">+SUMIF(INDIRECT(+CONCATENATE("'",$B61,"'!",$AA$9)),Auszahlungen!W$12,INDIRECT(+CONCATENATE("'",$B61,"'!",$Z$9)))</f>
        <v>0</v>
      </c>
      <c r="Y61" s="28">
        <f ca="1">+SUMIF(INDIRECT(+CONCATENATE("'",$B61,"'!",$M$9)),Auszahlungen!Y$10,INDIRECT(+CONCATENATE("'",$B61,"'!",$K$9)))</f>
        <v>0</v>
      </c>
      <c r="Z61" s="28">
        <f ca="1">+SUMIF(INDIRECT(+CONCATENATE("'",$B61,"'!",$M$9)),Auszahlungen!Z$10,INDIRECT(+CONCATENATE("'",$B61,"'!",$L$9)))</f>
        <v>0</v>
      </c>
    </row>
    <row r="62" spans="2:26" ht="24.95" hidden="1" customHeight="1" outlineLevel="1" x14ac:dyDescent="0.25">
      <c r="B62" s="1" t="str">
        <f ca="1">+Finanztabelle!B64</f>
        <v>Projekt40</v>
      </c>
      <c r="C62" s="68">
        <f t="shared" si="13"/>
        <v>47</v>
      </c>
      <c r="D62" s="68" t="str">
        <f t="shared" ca="1" si="9"/>
        <v>RM SW GmbH</v>
      </c>
      <c r="E62" s="134">
        <f t="shared" ca="1" si="5"/>
        <v>0</v>
      </c>
      <c r="F62" s="134">
        <f t="shared" ca="1" si="3"/>
        <v>0</v>
      </c>
      <c r="G62" s="134">
        <f t="shared" ca="1" si="4"/>
        <v>1</v>
      </c>
      <c r="H62" s="133">
        <f t="shared" ref="H62:H75" si="14">+C62</f>
        <v>47</v>
      </c>
      <c r="I62" s="398"/>
      <c r="J62" s="68" t="str">
        <f t="shared" ca="1" si="8"/>
        <v>Projekt 40</v>
      </c>
      <c r="K62" s="28">
        <f ca="1">+SUMIF(INDIRECT(+CONCATENATE("'",$B62,"'!",$M$9)),Auszahlungen!K$10,INDIRECT(+CONCATENATE("'",$B62,"'!",$K$9)))</f>
        <v>0</v>
      </c>
      <c r="L62" s="28">
        <f ca="1">+SUMIF(INDIRECT(+CONCATENATE("'",$B62,"'!",$M$9)),Auszahlungen!L$10,INDIRECT(+CONCATENATE("'",$B62,"'!",$L$9)))</f>
        <v>0</v>
      </c>
      <c r="M62" s="28">
        <f ca="1">+SUMIF(INDIRECT(+CONCATENATE("'",$B62,"'!",$M$9)),Auszahlungen!M$10,INDIRECT(+CONCATENATE("'",$B62,"'!",$K$9)))</f>
        <v>0</v>
      </c>
      <c r="N62" s="28">
        <f ca="1">+SUMIF(INDIRECT(+CONCATENATE("'",$B62,"'!",$M$9)),Auszahlungen!N$10,INDIRECT(+CONCATENATE("'",$B62,"'!",$L$9)))</f>
        <v>0</v>
      </c>
      <c r="O62" s="28">
        <f ca="1">+SUMIF(INDIRECT(+CONCATENATE("'",$B62,"'!",$M$9)),Auszahlungen!O$10,INDIRECT(+CONCATENATE("'",$B62,"'!",$K$9)))</f>
        <v>0</v>
      </c>
      <c r="P62" s="28">
        <f ca="1">+SUMIF(INDIRECT(+CONCATENATE("'",$B62,"'!",$M$9)),Auszahlungen!P$10,INDIRECT(+CONCATENATE("'",$B62,"'!",$L$9)))</f>
        <v>0</v>
      </c>
      <c r="Q62" s="28">
        <f ca="1">+SUMIF(INDIRECT(+CONCATENATE("'",$B62,"'!",$M$9)),Auszahlungen!Q$10,INDIRECT(+CONCATENATE("'",$B62,"'!",$K$9)))</f>
        <v>0</v>
      </c>
      <c r="R62" s="28">
        <f ca="1">+SUMIF(INDIRECT(+CONCATENATE("'",$B62,"'!",$M$9)),Auszahlungen!R$10,INDIRECT(+CONCATENATE("'",$B62,"'!",$L$9)))</f>
        <v>0</v>
      </c>
      <c r="S62" s="165">
        <f ca="1">+SUMIF(INDIRECT(+CONCATENATE("'",$B62,"'!",$U$9)),Auszahlungen!S$12,INDIRECT(+CONCATENATE("'",$B62,"'!",$S$9)))</f>
        <v>0</v>
      </c>
      <c r="T62" s="165">
        <f ca="1">+SUMIF(INDIRECT(+CONCATENATE("'",$B62,"'!",$U$9)),Auszahlungen!S$12,INDIRECT(+CONCATENATE("'",$B62,"'!",$T$9)))</f>
        <v>0</v>
      </c>
      <c r="U62" s="165">
        <f ca="1">+SUMIF(INDIRECT(+CONCATENATE("'",$B62,"'!",$X$9)),Auszahlungen!U$12,INDIRECT(+CONCATENATE("'",$B62,"'!",$V$9)))</f>
        <v>0</v>
      </c>
      <c r="V62" s="165">
        <f ca="1">+SUMIF(INDIRECT(+CONCATENATE("'",$B62,"'!",$X$9)),Auszahlungen!U$12,INDIRECT(+CONCATENATE("'",$B62,"'!",$W$9)))</f>
        <v>0</v>
      </c>
      <c r="W62" s="165">
        <f ca="1">+SUMIF(INDIRECT(+CONCATENATE("'",$B62,"'!",$AA$9)),Auszahlungen!W$12,INDIRECT(+CONCATENATE("'",$B62,"'!",$Y$9)))</f>
        <v>0</v>
      </c>
      <c r="X62" s="165">
        <f ca="1">+SUMIF(INDIRECT(+CONCATENATE("'",$B62,"'!",$AA$9)),Auszahlungen!W$12,INDIRECT(+CONCATENATE("'",$B62,"'!",$Z$9)))</f>
        <v>0</v>
      </c>
      <c r="Y62" s="28">
        <f ca="1">+SUMIF(INDIRECT(+CONCATENATE("'",$B62,"'!",$M$9)),Auszahlungen!Y$10,INDIRECT(+CONCATENATE("'",$B62,"'!",$K$9)))</f>
        <v>0</v>
      </c>
      <c r="Z62" s="28">
        <f ca="1">+SUMIF(INDIRECT(+CONCATENATE("'",$B62,"'!",$M$9)),Auszahlungen!Z$10,INDIRECT(+CONCATENATE("'",$B62,"'!",$L$9)))</f>
        <v>0</v>
      </c>
    </row>
    <row r="63" spans="2:26" ht="24.95" hidden="1" customHeight="1" outlineLevel="1" x14ac:dyDescent="0.25">
      <c r="B63" s="1" t="str">
        <f ca="1">+Finanztabelle!B65</f>
        <v>Projekt41</v>
      </c>
      <c r="C63" s="68">
        <f t="shared" si="13"/>
        <v>48</v>
      </c>
      <c r="D63" s="68" t="str">
        <f t="shared" ca="1" si="9"/>
        <v>RM SW GmbH</v>
      </c>
      <c r="E63" s="134">
        <f t="shared" ca="1" si="5"/>
        <v>0</v>
      </c>
      <c r="F63" s="134">
        <f t="shared" ca="1" si="3"/>
        <v>0</v>
      </c>
      <c r="G63" s="134">
        <f t="shared" ca="1" si="4"/>
        <v>1</v>
      </c>
      <c r="H63" s="133">
        <f t="shared" si="14"/>
        <v>48</v>
      </c>
      <c r="I63" s="398"/>
      <c r="J63" s="68" t="str">
        <f t="shared" ca="1" si="8"/>
        <v>Projekt 41</v>
      </c>
      <c r="K63" s="28">
        <f ca="1">+SUMIF(INDIRECT(+CONCATENATE("'",$B63,"'!",$M$9)),Auszahlungen!K$10,INDIRECT(+CONCATENATE("'",$B63,"'!",$K$9)))</f>
        <v>0</v>
      </c>
      <c r="L63" s="28">
        <f ca="1">+SUMIF(INDIRECT(+CONCATENATE("'",$B63,"'!",$M$9)),Auszahlungen!L$10,INDIRECT(+CONCATENATE("'",$B63,"'!",$L$9)))</f>
        <v>0</v>
      </c>
      <c r="M63" s="28">
        <f ca="1">+SUMIF(INDIRECT(+CONCATENATE("'",$B63,"'!",$M$9)),Auszahlungen!M$10,INDIRECT(+CONCATENATE("'",$B63,"'!",$K$9)))</f>
        <v>0</v>
      </c>
      <c r="N63" s="28">
        <f ca="1">+SUMIF(INDIRECT(+CONCATENATE("'",$B63,"'!",$M$9)),Auszahlungen!N$10,INDIRECT(+CONCATENATE("'",$B63,"'!",$L$9)))</f>
        <v>0</v>
      </c>
      <c r="O63" s="28">
        <f ca="1">+SUMIF(INDIRECT(+CONCATENATE("'",$B63,"'!",$M$9)),Auszahlungen!O$10,INDIRECT(+CONCATENATE("'",$B63,"'!",$K$9)))</f>
        <v>0</v>
      </c>
      <c r="P63" s="28">
        <f ca="1">+SUMIF(INDIRECT(+CONCATENATE("'",$B63,"'!",$M$9)),Auszahlungen!P$10,INDIRECT(+CONCATENATE("'",$B63,"'!",$L$9)))</f>
        <v>0</v>
      </c>
      <c r="Q63" s="28">
        <f ca="1">+SUMIF(INDIRECT(+CONCATENATE("'",$B63,"'!",$M$9)),Auszahlungen!Q$10,INDIRECT(+CONCATENATE("'",$B63,"'!",$K$9)))</f>
        <v>0</v>
      </c>
      <c r="R63" s="28">
        <f ca="1">+SUMIF(INDIRECT(+CONCATENATE("'",$B63,"'!",$M$9)),Auszahlungen!R$10,INDIRECT(+CONCATENATE("'",$B63,"'!",$L$9)))</f>
        <v>0</v>
      </c>
      <c r="S63" s="165">
        <f ca="1">+SUMIF(INDIRECT(+CONCATENATE("'",$B63,"'!",$U$9)),Auszahlungen!S$12,INDIRECT(+CONCATENATE("'",$B63,"'!",$S$9)))</f>
        <v>0</v>
      </c>
      <c r="T63" s="165">
        <f ca="1">+SUMIF(INDIRECT(+CONCATENATE("'",$B63,"'!",$U$9)),Auszahlungen!S$12,INDIRECT(+CONCATENATE("'",$B63,"'!",$T$9)))</f>
        <v>0</v>
      </c>
      <c r="U63" s="165">
        <f ca="1">+SUMIF(INDIRECT(+CONCATENATE("'",$B63,"'!",$X$9)),Auszahlungen!U$12,INDIRECT(+CONCATENATE("'",$B63,"'!",$V$9)))</f>
        <v>0</v>
      </c>
      <c r="V63" s="165">
        <f ca="1">+SUMIF(INDIRECT(+CONCATENATE("'",$B63,"'!",$X$9)),Auszahlungen!U$12,INDIRECT(+CONCATENATE("'",$B63,"'!",$W$9)))</f>
        <v>0</v>
      </c>
      <c r="W63" s="165">
        <f ca="1">+SUMIF(INDIRECT(+CONCATENATE("'",$B63,"'!",$AA$9)),Auszahlungen!W$12,INDIRECT(+CONCATENATE("'",$B63,"'!",$Y$9)))</f>
        <v>0</v>
      </c>
      <c r="X63" s="165">
        <f ca="1">+SUMIF(INDIRECT(+CONCATENATE("'",$B63,"'!",$AA$9)),Auszahlungen!W$12,INDIRECT(+CONCATENATE("'",$B63,"'!",$Z$9)))</f>
        <v>0</v>
      </c>
      <c r="Y63" s="28">
        <f ca="1">+SUMIF(INDIRECT(+CONCATENATE("'",$B63,"'!",$M$9)),Auszahlungen!Y$10,INDIRECT(+CONCATENATE("'",$B63,"'!",$K$9)))</f>
        <v>0</v>
      </c>
      <c r="Z63" s="28">
        <f ca="1">+SUMIF(INDIRECT(+CONCATENATE("'",$B63,"'!",$M$9)),Auszahlungen!Z$10,INDIRECT(+CONCATENATE("'",$B63,"'!",$L$9)))</f>
        <v>0</v>
      </c>
    </row>
    <row r="64" spans="2:26" ht="24.95" hidden="1" customHeight="1" outlineLevel="1" x14ac:dyDescent="0.25">
      <c r="B64" s="1" t="str">
        <f ca="1">+Finanztabelle!B66</f>
        <v>Projekt42</v>
      </c>
      <c r="C64" s="68">
        <f t="shared" si="13"/>
        <v>49</v>
      </c>
      <c r="D64" s="68" t="str">
        <f t="shared" ca="1" si="9"/>
        <v>Regionalverband</v>
      </c>
      <c r="E64" s="134">
        <f t="shared" ca="1" si="5"/>
        <v>0</v>
      </c>
      <c r="F64" s="134">
        <f t="shared" ca="1" si="3"/>
        <v>1</v>
      </c>
      <c r="G64" s="134">
        <f t="shared" ca="1" si="4"/>
        <v>0</v>
      </c>
      <c r="H64" s="133">
        <f t="shared" si="14"/>
        <v>49</v>
      </c>
      <c r="I64" s="398"/>
      <c r="J64" s="68" t="str">
        <f t="shared" ca="1" si="8"/>
        <v>Projekt 42</v>
      </c>
      <c r="K64" s="28">
        <f ca="1">+SUMIF(INDIRECT(+CONCATENATE("'",$B64,"'!",$M$9)),Auszahlungen!K$10,INDIRECT(+CONCATENATE("'",$B64,"'!",$K$9)))</f>
        <v>0</v>
      </c>
      <c r="L64" s="28">
        <f ca="1">+SUMIF(INDIRECT(+CONCATENATE("'",$B64,"'!",$M$9)),Auszahlungen!L$10,INDIRECT(+CONCATENATE("'",$B64,"'!",$L$9)))</f>
        <v>0</v>
      </c>
      <c r="M64" s="28">
        <f ca="1">+SUMIF(INDIRECT(+CONCATENATE("'",$B64,"'!",$M$9)),Auszahlungen!M$10,INDIRECT(+CONCATENATE("'",$B64,"'!",$K$9)))</f>
        <v>0</v>
      </c>
      <c r="N64" s="28">
        <f ca="1">+SUMIF(INDIRECT(+CONCATENATE("'",$B64,"'!",$M$9)),Auszahlungen!N$10,INDIRECT(+CONCATENATE("'",$B64,"'!",$L$9)))</f>
        <v>0</v>
      </c>
      <c r="O64" s="28">
        <f ca="1">+SUMIF(INDIRECT(+CONCATENATE("'",$B64,"'!",$M$9)),Auszahlungen!O$10,INDIRECT(+CONCATENATE("'",$B64,"'!",$K$9)))</f>
        <v>0</v>
      </c>
      <c r="P64" s="28">
        <f ca="1">+SUMIF(INDIRECT(+CONCATENATE("'",$B64,"'!",$M$9)),Auszahlungen!P$10,INDIRECT(+CONCATENATE("'",$B64,"'!",$L$9)))</f>
        <v>0</v>
      </c>
      <c r="Q64" s="28">
        <f ca="1">+SUMIF(INDIRECT(+CONCATENATE("'",$B64,"'!",$M$9)),Auszahlungen!Q$10,INDIRECT(+CONCATENATE("'",$B64,"'!",$K$9)))</f>
        <v>0</v>
      </c>
      <c r="R64" s="28">
        <f ca="1">+SUMIF(INDIRECT(+CONCATENATE("'",$B64,"'!",$M$9)),Auszahlungen!R$10,INDIRECT(+CONCATENATE("'",$B64,"'!",$L$9)))</f>
        <v>0</v>
      </c>
      <c r="S64" s="165">
        <f ca="1">+SUMIF(INDIRECT(+CONCATENATE("'",$B64,"'!",$U$9)),Auszahlungen!S$12,INDIRECT(+CONCATENATE("'",$B64,"'!",$S$9)))</f>
        <v>0</v>
      </c>
      <c r="T64" s="165">
        <f ca="1">+SUMIF(INDIRECT(+CONCATENATE("'",$B64,"'!",$U$9)),Auszahlungen!S$12,INDIRECT(+CONCATENATE("'",$B64,"'!",$T$9)))</f>
        <v>0</v>
      </c>
      <c r="U64" s="165">
        <f ca="1">+SUMIF(INDIRECT(+CONCATENATE("'",$B64,"'!",$X$9)),Auszahlungen!U$12,INDIRECT(+CONCATENATE("'",$B64,"'!",$V$9)))</f>
        <v>0</v>
      </c>
      <c r="V64" s="165">
        <f ca="1">+SUMIF(INDIRECT(+CONCATENATE("'",$B64,"'!",$X$9)),Auszahlungen!U$12,INDIRECT(+CONCATENATE("'",$B64,"'!",$W$9)))</f>
        <v>0</v>
      </c>
      <c r="W64" s="165">
        <f ca="1">+SUMIF(INDIRECT(+CONCATENATE("'",$B64,"'!",$AA$9)),Auszahlungen!W$12,INDIRECT(+CONCATENATE("'",$B64,"'!",$Y$9)))</f>
        <v>0</v>
      </c>
      <c r="X64" s="165">
        <f ca="1">+SUMIF(INDIRECT(+CONCATENATE("'",$B64,"'!",$AA$9)),Auszahlungen!W$12,INDIRECT(+CONCATENATE("'",$B64,"'!",$Z$9)))</f>
        <v>0</v>
      </c>
      <c r="Y64" s="28">
        <f ca="1">+SUMIF(INDIRECT(+CONCATENATE("'",$B64,"'!",$M$9)),Auszahlungen!Y$10,INDIRECT(+CONCATENATE("'",$B64,"'!",$K$9)))</f>
        <v>0</v>
      </c>
      <c r="Z64" s="28">
        <f ca="1">+SUMIF(INDIRECT(+CONCATENATE("'",$B64,"'!",$M$9)),Auszahlungen!Z$10,INDIRECT(+CONCATENATE("'",$B64,"'!",$L$9)))</f>
        <v>0</v>
      </c>
    </row>
    <row r="65" spans="1:26" ht="24.95" hidden="1" customHeight="1" outlineLevel="1" x14ac:dyDescent="0.25">
      <c r="B65" s="1" t="str">
        <f ca="1">+Finanztabelle!B67</f>
        <v>Projekt43</v>
      </c>
      <c r="C65" s="68">
        <f t="shared" si="13"/>
        <v>50</v>
      </c>
      <c r="D65" s="68" t="str">
        <f t="shared" ca="1" si="9"/>
        <v>RM Liezen GmbH</v>
      </c>
      <c r="E65" s="134">
        <f t="shared" ca="1" si="5"/>
        <v>1</v>
      </c>
      <c r="F65" s="134">
        <f t="shared" ca="1" si="3"/>
        <v>0</v>
      </c>
      <c r="G65" s="134">
        <f t="shared" ca="1" si="4"/>
        <v>0</v>
      </c>
      <c r="H65" s="133">
        <f t="shared" si="14"/>
        <v>50</v>
      </c>
      <c r="I65" s="398"/>
      <c r="J65" s="68" t="str">
        <f t="shared" ca="1" si="8"/>
        <v>Projekt 43</v>
      </c>
      <c r="K65" s="28">
        <f ca="1">+SUMIF(INDIRECT(+CONCATENATE("'",$B65,"'!",$M$9)),Auszahlungen!K$10,INDIRECT(+CONCATENATE("'",$B65,"'!",$K$9)))</f>
        <v>0</v>
      </c>
      <c r="L65" s="28">
        <f ca="1">+SUMIF(INDIRECT(+CONCATENATE("'",$B65,"'!",$M$9)),Auszahlungen!L$10,INDIRECT(+CONCATENATE("'",$B65,"'!",$L$9)))</f>
        <v>0</v>
      </c>
      <c r="M65" s="28">
        <f ca="1">+SUMIF(INDIRECT(+CONCATENATE("'",$B65,"'!",$M$9)),Auszahlungen!M$10,INDIRECT(+CONCATENATE("'",$B65,"'!",$K$9)))</f>
        <v>0</v>
      </c>
      <c r="N65" s="28">
        <f ca="1">+SUMIF(INDIRECT(+CONCATENATE("'",$B65,"'!",$M$9)),Auszahlungen!N$10,INDIRECT(+CONCATENATE("'",$B65,"'!",$L$9)))</f>
        <v>0</v>
      </c>
      <c r="O65" s="28">
        <f ca="1">+SUMIF(INDIRECT(+CONCATENATE("'",$B65,"'!",$M$9)),Auszahlungen!O$10,INDIRECT(+CONCATENATE("'",$B65,"'!",$K$9)))</f>
        <v>0</v>
      </c>
      <c r="P65" s="28">
        <f ca="1">+SUMIF(INDIRECT(+CONCATENATE("'",$B65,"'!",$M$9)),Auszahlungen!P$10,INDIRECT(+CONCATENATE("'",$B65,"'!",$L$9)))</f>
        <v>0</v>
      </c>
      <c r="Q65" s="28">
        <f ca="1">+SUMIF(INDIRECT(+CONCATENATE("'",$B65,"'!",$M$9)),Auszahlungen!Q$10,INDIRECT(+CONCATENATE("'",$B65,"'!",$K$9)))</f>
        <v>0</v>
      </c>
      <c r="R65" s="28">
        <f ca="1">+SUMIF(INDIRECT(+CONCATENATE("'",$B65,"'!",$M$9)),Auszahlungen!R$10,INDIRECT(+CONCATENATE("'",$B65,"'!",$L$9)))</f>
        <v>0</v>
      </c>
      <c r="S65" s="165">
        <f ca="1">+SUMIF(INDIRECT(+CONCATENATE("'",$B65,"'!",$U$9)),Auszahlungen!S$12,INDIRECT(+CONCATENATE("'",$B65,"'!",$S$9)))</f>
        <v>0</v>
      </c>
      <c r="T65" s="165">
        <f ca="1">+SUMIF(INDIRECT(+CONCATENATE("'",$B65,"'!",$U$9)),Auszahlungen!S$12,INDIRECT(+CONCATENATE("'",$B65,"'!",$T$9)))</f>
        <v>0</v>
      </c>
      <c r="U65" s="165">
        <f ca="1">+SUMIF(INDIRECT(+CONCATENATE("'",$B65,"'!",$X$9)),Auszahlungen!U$12,INDIRECT(+CONCATENATE("'",$B65,"'!",$V$9)))</f>
        <v>0</v>
      </c>
      <c r="V65" s="165">
        <f ca="1">+SUMIF(INDIRECT(+CONCATENATE("'",$B65,"'!",$X$9)),Auszahlungen!U$12,INDIRECT(+CONCATENATE("'",$B65,"'!",$W$9)))</f>
        <v>0</v>
      </c>
      <c r="W65" s="165">
        <f ca="1">+SUMIF(INDIRECT(+CONCATENATE("'",$B65,"'!",$AA$9)),Auszahlungen!W$12,INDIRECT(+CONCATENATE("'",$B65,"'!",$Y$9)))</f>
        <v>0</v>
      </c>
      <c r="X65" s="165">
        <f ca="1">+SUMIF(INDIRECT(+CONCATENATE("'",$B65,"'!",$AA$9)),Auszahlungen!W$12,INDIRECT(+CONCATENATE("'",$B65,"'!",$Z$9)))</f>
        <v>0</v>
      </c>
      <c r="Y65" s="28">
        <f ca="1">+SUMIF(INDIRECT(+CONCATENATE("'",$B65,"'!",$M$9)),Auszahlungen!Y$10,INDIRECT(+CONCATENATE("'",$B65,"'!",$K$9)))</f>
        <v>0</v>
      </c>
      <c r="Z65" s="28">
        <f ca="1">+SUMIF(INDIRECT(+CONCATENATE("'",$B65,"'!",$M$9)),Auszahlungen!Z$10,INDIRECT(+CONCATENATE("'",$B65,"'!",$L$9)))</f>
        <v>0</v>
      </c>
    </row>
    <row r="66" spans="1:26" ht="24.95" hidden="1" customHeight="1" outlineLevel="1" x14ac:dyDescent="0.25">
      <c r="B66" s="1" t="str">
        <f ca="1">+Finanztabelle!B68</f>
        <v>Projekt44</v>
      </c>
      <c r="C66" s="68">
        <f t="shared" si="13"/>
        <v>51</v>
      </c>
      <c r="D66" s="68" t="str">
        <f t="shared" ca="1" si="9"/>
        <v>RM SW GmbH</v>
      </c>
      <c r="E66" s="134">
        <f t="shared" ca="1" si="5"/>
        <v>0</v>
      </c>
      <c r="F66" s="134">
        <f t="shared" ca="1" si="3"/>
        <v>0</v>
      </c>
      <c r="G66" s="134">
        <f t="shared" ca="1" si="4"/>
        <v>1</v>
      </c>
      <c r="H66" s="133">
        <f t="shared" si="14"/>
        <v>51</v>
      </c>
      <c r="I66" s="398"/>
      <c r="J66" s="68" t="str">
        <f t="shared" ca="1" si="8"/>
        <v>Projekt 44</v>
      </c>
      <c r="K66" s="28">
        <f ca="1">+SUMIF(INDIRECT(+CONCATENATE("'",$B66,"'!",$M$9)),Auszahlungen!K$10,INDIRECT(+CONCATENATE("'",$B66,"'!",$K$9)))</f>
        <v>0</v>
      </c>
      <c r="L66" s="28">
        <f ca="1">+SUMIF(INDIRECT(+CONCATENATE("'",$B66,"'!",$M$9)),Auszahlungen!L$10,INDIRECT(+CONCATENATE("'",$B66,"'!",$L$9)))</f>
        <v>0</v>
      </c>
      <c r="M66" s="28">
        <f ca="1">+SUMIF(INDIRECT(+CONCATENATE("'",$B66,"'!",$M$9)),Auszahlungen!M$10,INDIRECT(+CONCATENATE("'",$B66,"'!",$K$9)))</f>
        <v>0</v>
      </c>
      <c r="N66" s="28">
        <f ca="1">+SUMIF(INDIRECT(+CONCATENATE("'",$B66,"'!",$M$9)),Auszahlungen!N$10,INDIRECT(+CONCATENATE("'",$B66,"'!",$L$9)))</f>
        <v>0</v>
      </c>
      <c r="O66" s="28">
        <f ca="1">+SUMIF(INDIRECT(+CONCATENATE("'",$B66,"'!",$M$9)),Auszahlungen!O$10,INDIRECT(+CONCATENATE("'",$B66,"'!",$K$9)))</f>
        <v>0</v>
      </c>
      <c r="P66" s="28">
        <f ca="1">+SUMIF(INDIRECT(+CONCATENATE("'",$B66,"'!",$M$9)),Auszahlungen!P$10,INDIRECT(+CONCATENATE("'",$B66,"'!",$L$9)))</f>
        <v>0</v>
      </c>
      <c r="Q66" s="28">
        <f ca="1">+SUMIF(INDIRECT(+CONCATENATE("'",$B66,"'!",$M$9)),Auszahlungen!Q$10,INDIRECT(+CONCATENATE("'",$B66,"'!",$K$9)))</f>
        <v>0</v>
      </c>
      <c r="R66" s="28">
        <f ca="1">+SUMIF(INDIRECT(+CONCATENATE("'",$B66,"'!",$M$9)),Auszahlungen!R$10,INDIRECT(+CONCATENATE("'",$B66,"'!",$L$9)))</f>
        <v>0</v>
      </c>
      <c r="S66" s="165">
        <f ca="1">+SUMIF(INDIRECT(+CONCATENATE("'",$B66,"'!",$U$9)),Auszahlungen!S$12,INDIRECT(+CONCATENATE("'",$B66,"'!",$S$9)))</f>
        <v>0</v>
      </c>
      <c r="T66" s="165">
        <f ca="1">+SUMIF(INDIRECT(+CONCATENATE("'",$B66,"'!",$U$9)),Auszahlungen!S$12,INDIRECT(+CONCATENATE("'",$B66,"'!",$T$9)))</f>
        <v>0</v>
      </c>
      <c r="U66" s="165">
        <f ca="1">+SUMIF(INDIRECT(+CONCATENATE("'",$B66,"'!",$X$9)),Auszahlungen!U$12,INDIRECT(+CONCATENATE("'",$B66,"'!",$V$9)))</f>
        <v>0</v>
      </c>
      <c r="V66" s="165">
        <f ca="1">+SUMIF(INDIRECT(+CONCATENATE("'",$B66,"'!",$X$9)),Auszahlungen!U$12,INDIRECT(+CONCATENATE("'",$B66,"'!",$W$9)))</f>
        <v>0</v>
      </c>
      <c r="W66" s="165">
        <f ca="1">+SUMIF(INDIRECT(+CONCATENATE("'",$B66,"'!",$AA$9)),Auszahlungen!W$12,INDIRECT(+CONCATENATE("'",$B66,"'!",$Y$9)))</f>
        <v>0</v>
      </c>
      <c r="X66" s="165">
        <f ca="1">+SUMIF(INDIRECT(+CONCATENATE("'",$B66,"'!",$AA$9)),Auszahlungen!W$12,INDIRECT(+CONCATENATE("'",$B66,"'!",$Z$9)))</f>
        <v>0</v>
      </c>
      <c r="Y66" s="28">
        <f ca="1">+SUMIF(INDIRECT(+CONCATENATE("'",$B66,"'!",$M$9)),Auszahlungen!Y$10,INDIRECT(+CONCATENATE("'",$B66,"'!",$K$9)))</f>
        <v>0</v>
      </c>
      <c r="Z66" s="28">
        <f ca="1">+SUMIF(INDIRECT(+CONCATENATE("'",$B66,"'!",$M$9)),Auszahlungen!Z$10,INDIRECT(+CONCATENATE("'",$B66,"'!",$L$9)))</f>
        <v>0</v>
      </c>
    </row>
    <row r="67" spans="1:26" ht="24.95" hidden="1" customHeight="1" outlineLevel="1" x14ac:dyDescent="0.25">
      <c r="B67" s="1" t="str">
        <f ca="1">+Finanztabelle!B69</f>
        <v>Projekt45</v>
      </c>
      <c r="C67" s="68">
        <f t="shared" si="13"/>
        <v>52</v>
      </c>
      <c r="D67" s="68" t="str">
        <f t="shared" ca="1" si="9"/>
        <v>RM SW GmbH</v>
      </c>
      <c r="E67" s="134">
        <f t="shared" ca="1" si="5"/>
        <v>0</v>
      </c>
      <c r="F67" s="134">
        <f t="shared" ca="1" si="3"/>
        <v>0</v>
      </c>
      <c r="G67" s="134">
        <f t="shared" ca="1" si="4"/>
        <v>1</v>
      </c>
      <c r="H67" s="133">
        <f t="shared" si="14"/>
        <v>52</v>
      </c>
      <c r="I67" s="398"/>
      <c r="J67" s="68" t="str">
        <f t="shared" ca="1" si="8"/>
        <v>Projekt 45</v>
      </c>
      <c r="K67" s="28">
        <f ca="1">+SUMIF(INDIRECT(+CONCATENATE("'",$B67,"'!",$M$9)),Auszahlungen!K$10,INDIRECT(+CONCATENATE("'",$B67,"'!",$K$9)))</f>
        <v>0</v>
      </c>
      <c r="L67" s="28">
        <f ca="1">+SUMIF(INDIRECT(+CONCATENATE("'",$B67,"'!",$M$9)),Auszahlungen!L$10,INDIRECT(+CONCATENATE("'",$B67,"'!",$L$9)))</f>
        <v>0</v>
      </c>
      <c r="M67" s="28">
        <f ca="1">+SUMIF(INDIRECT(+CONCATENATE("'",$B67,"'!",$M$9)),Auszahlungen!M$10,INDIRECT(+CONCATENATE("'",$B67,"'!",$K$9)))</f>
        <v>0</v>
      </c>
      <c r="N67" s="28">
        <f ca="1">+SUMIF(INDIRECT(+CONCATENATE("'",$B67,"'!",$M$9)),Auszahlungen!N$10,INDIRECT(+CONCATENATE("'",$B67,"'!",$L$9)))</f>
        <v>0</v>
      </c>
      <c r="O67" s="28">
        <f ca="1">+SUMIF(INDIRECT(+CONCATENATE("'",$B67,"'!",$M$9)),Auszahlungen!O$10,INDIRECT(+CONCATENATE("'",$B67,"'!",$K$9)))</f>
        <v>0</v>
      </c>
      <c r="P67" s="28">
        <f ca="1">+SUMIF(INDIRECT(+CONCATENATE("'",$B67,"'!",$M$9)),Auszahlungen!P$10,INDIRECT(+CONCATENATE("'",$B67,"'!",$L$9)))</f>
        <v>0</v>
      </c>
      <c r="Q67" s="28">
        <f ca="1">+SUMIF(INDIRECT(+CONCATENATE("'",$B67,"'!",$M$9)),Auszahlungen!Q$10,INDIRECT(+CONCATENATE("'",$B67,"'!",$K$9)))</f>
        <v>0</v>
      </c>
      <c r="R67" s="28">
        <f ca="1">+SUMIF(INDIRECT(+CONCATENATE("'",$B67,"'!",$M$9)),Auszahlungen!R$10,INDIRECT(+CONCATENATE("'",$B67,"'!",$L$9)))</f>
        <v>0</v>
      </c>
      <c r="S67" s="165">
        <f ca="1">+SUMIF(INDIRECT(+CONCATENATE("'",$B67,"'!",$U$9)),Auszahlungen!S$12,INDIRECT(+CONCATENATE("'",$B67,"'!",$S$9)))</f>
        <v>0</v>
      </c>
      <c r="T67" s="165">
        <f ca="1">+SUMIF(INDIRECT(+CONCATENATE("'",$B67,"'!",$U$9)),Auszahlungen!S$12,INDIRECT(+CONCATENATE("'",$B67,"'!",$T$9)))</f>
        <v>0</v>
      </c>
      <c r="U67" s="165">
        <f ca="1">+SUMIF(INDIRECT(+CONCATENATE("'",$B67,"'!",$X$9)),Auszahlungen!U$12,INDIRECT(+CONCATENATE("'",$B67,"'!",$V$9)))</f>
        <v>0</v>
      </c>
      <c r="V67" s="165">
        <f ca="1">+SUMIF(INDIRECT(+CONCATENATE("'",$B67,"'!",$X$9)),Auszahlungen!U$12,INDIRECT(+CONCATENATE("'",$B67,"'!",$W$9)))</f>
        <v>0</v>
      </c>
      <c r="W67" s="165">
        <f ca="1">+SUMIF(INDIRECT(+CONCATENATE("'",$B67,"'!",$AA$9)),Auszahlungen!W$12,INDIRECT(+CONCATENATE("'",$B67,"'!",$Y$9)))</f>
        <v>0</v>
      </c>
      <c r="X67" s="165">
        <f ca="1">+SUMIF(INDIRECT(+CONCATENATE("'",$B67,"'!",$AA$9)),Auszahlungen!W$12,INDIRECT(+CONCATENATE("'",$B67,"'!",$Z$9)))</f>
        <v>0</v>
      </c>
      <c r="Y67" s="28">
        <f ca="1">+SUMIF(INDIRECT(+CONCATENATE("'",$B67,"'!",$M$9)),Auszahlungen!Y$10,INDIRECT(+CONCATENATE("'",$B67,"'!",$K$9)))</f>
        <v>0</v>
      </c>
      <c r="Z67" s="28">
        <f ca="1">+SUMIF(INDIRECT(+CONCATENATE("'",$B67,"'!",$M$9)),Auszahlungen!Z$10,INDIRECT(+CONCATENATE("'",$B67,"'!",$L$9)))</f>
        <v>0</v>
      </c>
    </row>
    <row r="68" spans="1:26" ht="24.95" hidden="1" customHeight="1" outlineLevel="1" x14ac:dyDescent="0.25">
      <c r="B68" s="1" t="str">
        <f ca="1">+Finanztabelle!B70</f>
        <v>Projekt46</v>
      </c>
      <c r="C68" s="68">
        <f t="shared" si="13"/>
        <v>53</v>
      </c>
      <c r="D68" s="68" t="str">
        <f t="shared" ca="1" si="9"/>
        <v>RM SW GmbH</v>
      </c>
      <c r="E68" s="134">
        <f t="shared" ca="1" si="5"/>
        <v>0</v>
      </c>
      <c r="F68" s="134">
        <f t="shared" ca="1" si="3"/>
        <v>0</v>
      </c>
      <c r="G68" s="134">
        <f t="shared" ca="1" si="4"/>
        <v>1</v>
      </c>
      <c r="H68" s="133">
        <f t="shared" si="14"/>
        <v>53</v>
      </c>
      <c r="I68" s="398"/>
      <c r="J68" s="68" t="str">
        <f t="shared" ca="1" si="8"/>
        <v>Projekt 46</v>
      </c>
      <c r="K68" s="28">
        <f ca="1">+SUMIF(INDIRECT(+CONCATENATE("'",$B68,"'!",$M$9)),Auszahlungen!K$10,INDIRECT(+CONCATENATE("'",$B68,"'!",$K$9)))</f>
        <v>0</v>
      </c>
      <c r="L68" s="28">
        <f ca="1">+SUMIF(INDIRECT(+CONCATENATE("'",$B68,"'!",$M$9)),Auszahlungen!L$10,INDIRECT(+CONCATENATE("'",$B68,"'!",$L$9)))</f>
        <v>0</v>
      </c>
      <c r="M68" s="28">
        <f ca="1">+SUMIF(INDIRECT(+CONCATENATE("'",$B68,"'!",$M$9)),Auszahlungen!M$10,INDIRECT(+CONCATENATE("'",$B68,"'!",$K$9)))</f>
        <v>0</v>
      </c>
      <c r="N68" s="28">
        <f ca="1">+SUMIF(INDIRECT(+CONCATENATE("'",$B68,"'!",$M$9)),Auszahlungen!N$10,INDIRECT(+CONCATENATE("'",$B68,"'!",$L$9)))</f>
        <v>0</v>
      </c>
      <c r="O68" s="28">
        <f ca="1">+SUMIF(INDIRECT(+CONCATENATE("'",$B68,"'!",$M$9)),Auszahlungen!O$10,INDIRECT(+CONCATENATE("'",$B68,"'!",$K$9)))</f>
        <v>0</v>
      </c>
      <c r="P68" s="28">
        <f ca="1">+SUMIF(INDIRECT(+CONCATENATE("'",$B68,"'!",$M$9)),Auszahlungen!P$10,INDIRECT(+CONCATENATE("'",$B68,"'!",$L$9)))</f>
        <v>0</v>
      </c>
      <c r="Q68" s="28">
        <f ca="1">+SUMIF(INDIRECT(+CONCATENATE("'",$B68,"'!",$M$9)),Auszahlungen!Q$10,INDIRECT(+CONCATENATE("'",$B68,"'!",$K$9)))</f>
        <v>0</v>
      </c>
      <c r="R68" s="28">
        <f ca="1">+SUMIF(INDIRECT(+CONCATENATE("'",$B68,"'!",$M$9)),Auszahlungen!R$10,INDIRECT(+CONCATENATE("'",$B68,"'!",$L$9)))</f>
        <v>0</v>
      </c>
      <c r="S68" s="165">
        <f ca="1">+SUMIF(INDIRECT(+CONCATENATE("'",$B68,"'!",$U$9)),Auszahlungen!S$12,INDIRECT(+CONCATENATE("'",$B68,"'!",$S$9)))</f>
        <v>0</v>
      </c>
      <c r="T68" s="165">
        <f ca="1">+SUMIF(INDIRECT(+CONCATENATE("'",$B68,"'!",$U$9)),Auszahlungen!S$12,INDIRECT(+CONCATENATE("'",$B68,"'!",$T$9)))</f>
        <v>0</v>
      </c>
      <c r="U68" s="165">
        <f ca="1">+SUMIF(INDIRECT(+CONCATENATE("'",$B68,"'!",$X$9)),Auszahlungen!U$12,INDIRECT(+CONCATENATE("'",$B68,"'!",$V$9)))</f>
        <v>0</v>
      </c>
      <c r="V68" s="165">
        <f ca="1">+SUMIF(INDIRECT(+CONCATENATE("'",$B68,"'!",$X$9)),Auszahlungen!U$12,INDIRECT(+CONCATENATE("'",$B68,"'!",$W$9)))</f>
        <v>0</v>
      </c>
      <c r="W68" s="165">
        <f ca="1">+SUMIF(INDIRECT(+CONCATENATE("'",$B68,"'!",$AA$9)),Auszahlungen!W$12,INDIRECT(+CONCATENATE("'",$B68,"'!",$Y$9)))</f>
        <v>0</v>
      </c>
      <c r="X68" s="165">
        <f ca="1">+SUMIF(INDIRECT(+CONCATENATE("'",$B68,"'!",$AA$9)),Auszahlungen!W$12,INDIRECT(+CONCATENATE("'",$B68,"'!",$Z$9)))</f>
        <v>0</v>
      </c>
      <c r="Y68" s="28">
        <f ca="1">+SUMIF(INDIRECT(+CONCATENATE("'",$B68,"'!",$M$9)),Auszahlungen!Y$10,INDIRECT(+CONCATENATE("'",$B68,"'!",$K$9)))</f>
        <v>0</v>
      </c>
      <c r="Z68" s="28">
        <f ca="1">+SUMIF(INDIRECT(+CONCATENATE("'",$B68,"'!",$M$9)),Auszahlungen!Z$10,INDIRECT(+CONCATENATE("'",$B68,"'!",$L$9)))</f>
        <v>0</v>
      </c>
    </row>
    <row r="69" spans="1:26" ht="24.95" hidden="1" customHeight="1" outlineLevel="1" x14ac:dyDescent="0.25">
      <c r="B69" s="1" t="str">
        <f ca="1">+Finanztabelle!B71</f>
        <v>Projekt47</v>
      </c>
      <c r="C69" s="68">
        <f t="shared" si="13"/>
        <v>54</v>
      </c>
      <c r="D69" s="68" t="str">
        <f t="shared" ca="1" si="9"/>
        <v>RM SW GmbH</v>
      </c>
      <c r="E69" s="134">
        <f t="shared" ca="1" si="5"/>
        <v>0</v>
      </c>
      <c r="F69" s="134">
        <f t="shared" ca="1" si="3"/>
        <v>0</v>
      </c>
      <c r="G69" s="134">
        <f t="shared" ca="1" si="4"/>
        <v>1</v>
      </c>
      <c r="H69" s="133">
        <f t="shared" si="14"/>
        <v>54</v>
      </c>
      <c r="I69" s="398"/>
      <c r="J69" s="68" t="str">
        <f t="shared" ca="1" si="8"/>
        <v>Projekt 47</v>
      </c>
      <c r="K69" s="28">
        <f ca="1">+SUMIF(INDIRECT(+CONCATENATE("'",$B69,"'!",$M$9)),Auszahlungen!K$10,INDIRECT(+CONCATENATE("'",$B69,"'!",$K$9)))</f>
        <v>0</v>
      </c>
      <c r="L69" s="28">
        <f ca="1">+SUMIF(INDIRECT(+CONCATENATE("'",$B69,"'!",$M$9)),Auszahlungen!L$10,INDIRECT(+CONCATENATE("'",$B69,"'!",$L$9)))</f>
        <v>0</v>
      </c>
      <c r="M69" s="28">
        <f ca="1">+SUMIF(INDIRECT(+CONCATENATE("'",$B69,"'!",$M$9)),Auszahlungen!M$10,INDIRECT(+CONCATENATE("'",$B69,"'!",$K$9)))</f>
        <v>0</v>
      </c>
      <c r="N69" s="28">
        <f ca="1">+SUMIF(INDIRECT(+CONCATENATE("'",$B69,"'!",$M$9)),Auszahlungen!N$10,INDIRECT(+CONCATENATE("'",$B69,"'!",$L$9)))</f>
        <v>0</v>
      </c>
      <c r="O69" s="28">
        <f ca="1">+SUMIF(INDIRECT(+CONCATENATE("'",$B69,"'!",$M$9)),Auszahlungen!O$10,INDIRECT(+CONCATENATE("'",$B69,"'!",$K$9)))</f>
        <v>0</v>
      </c>
      <c r="P69" s="28">
        <f ca="1">+SUMIF(INDIRECT(+CONCATENATE("'",$B69,"'!",$M$9)),Auszahlungen!P$10,INDIRECT(+CONCATENATE("'",$B69,"'!",$L$9)))</f>
        <v>0</v>
      </c>
      <c r="Q69" s="28">
        <f ca="1">+SUMIF(INDIRECT(+CONCATENATE("'",$B69,"'!",$M$9)),Auszahlungen!Q$10,INDIRECT(+CONCATENATE("'",$B69,"'!",$K$9)))</f>
        <v>0</v>
      </c>
      <c r="R69" s="28">
        <f ca="1">+SUMIF(INDIRECT(+CONCATENATE("'",$B69,"'!",$M$9)),Auszahlungen!R$10,INDIRECT(+CONCATENATE("'",$B69,"'!",$L$9)))</f>
        <v>0</v>
      </c>
      <c r="S69" s="165">
        <f ca="1">+SUMIF(INDIRECT(+CONCATENATE("'",$B69,"'!",$U$9)),Auszahlungen!S$12,INDIRECT(+CONCATENATE("'",$B69,"'!",$S$9)))</f>
        <v>0</v>
      </c>
      <c r="T69" s="165">
        <f ca="1">+SUMIF(INDIRECT(+CONCATENATE("'",$B69,"'!",$U$9)),Auszahlungen!S$12,INDIRECT(+CONCATENATE("'",$B69,"'!",$T$9)))</f>
        <v>0</v>
      </c>
      <c r="U69" s="165">
        <f ca="1">+SUMIF(INDIRECT(+CONCATENATE("'",$B69,"'!",$X$9)),Auszahlungen!U$12,INDIRECT(+CONCATENATE("'",$B69,"'!",$V$9)))</f>
        <v>0</v>
      </c>
      <c r="V69" s="165">
        <f ca="1">+SUMIF(INDIRECT(+CONCATENATE("'",$B69,"'!",$X$9)),Auszahlungen!U$12,INDIRECT(+CONCATENATE("'",$B69,"'!",$W$9)))</f>
        <v>0</v>
      </c>
      <c r="W69" s="165">
        <f ca="1">+SUMIF(INDIRECT(+CONCATENATE("'",$B69,"'!",$AA$9)),Auszahlungen!W$12,INDIRECT(+CONCATENATE("'",$B69,"'!",$Y$9)))</f>
        <v>0</v>
      </c>
      <c r="X69" s="165">
        <f ca="1">+SUMIF(INDIRECT(+CONCATENATE("'",$B69,"'!",$AA$9)),Auszahlungen!W$12,INDIRECT(+CONCATENATE("'",$B69,"'!",$Z$9)))</f>
        <v>0</v>
      </c>
      <c r="Y69" s="28">
        <f ca="1">+SUMIF(INDIRECT(+CONCATENATE("'",$B69,"'!",$M$9)),Auszahlungen!Y$10,INDIRECT(+CONCATENATE("'",$B69,"'!",$K$9)))</f>
        <v>0</v>
      </c>
      <c r="Z69" s="28">
        <f ca="1">+SUMIF(INDIRECT(+CONCATENATE("'",$B69,"'!",$M$9)),Auszahlungen!Z$10,INDIRECT(+CONCATENATE("'",$B69,"'!",$L$9)))</f>
        <v>0</v>
      </c>
    </row>
    <row r="70" spans="1:26" ht="24.95" hidden="1" customHeight="1" outlineLevel="1" x14ac:dyDescent="0.25">
      <c r="B70" s="1" t="str">
        <f ca="1">+Finanztabelle!B72</f>
        <v>Projekt48</v>
      </c>
      <c r="C70" s="68">
        <f t="shared" si="13"/>
        <v>55</v>
      </c>
      <c r="D70" s="68" t="str">
        <f t="shared" ca="1" si="9"/>
        <v>RM SW GmbH</v>
      </c>
      <c r="E70" s="134">
        <f t="shared" ca="1" si="5"/>
        <v>0</v>
      </c>
      <c r="F70" s="134">
        <f t="shared" ca="1" si="3"/>
        <v>0</v>
      </c>
      <c r="G70" s="134">
        <f t="shared" ca="1" si="4"/>
        <v>1</v>
      </c>
      <c r="H70" s="133">
        <f t="shared" si="14"/>
        <v>55</v>
      </c>
      <c r="I70" s="398"/>
      <c r="J70" s="68" t="str">
        <f t="shared" ca="1" si="8"/>
        <v>Projekt 48</v>
      </c>
      <c r="K70" s="28">
        <f ca="1">+SUMIF(INDIRECT(+CONCATENATE("'",$B70,"'!",$M$9)),Auszahlungen!K$10,INDIRECT(+CONCATENATE("'",$B70,"'!",$K$9)))</f>
        <v>0</v>
      </c>
      <c r="L70" s="28">
        <f ca="1">+SUMIF(INDIRECT(+CONCATENATE("'",$B70,"'!",$M$9)),Auszahlungen!L$10,INDIRECT(+CONCATENATE("'",$B70,"'!",$L$9)))</f>
        <v>0</v>
      </c>
      <c r="M70" s="28">
        <f ca="1">+SUMIF(INDIRECT(+CONCATENATE("'",$B70,"'!",$M$9)),Auszahlungen!M$10,INDIRECT(+CONCATENATE("'",$B70,"'!",$K$9)))</f>
        <v>0</v>
      </c>
      <c r="N70" s="28">
        <f ca="1">+SUMIF(INDIRECT(+CONCATENATE("'",$B70,"'!",$M$9)),Auszahlungen!N$10,INDIRECT(+CONCATENATE("'",$B70,"'!",$L$9)))</f>
        <v>0</v>
      </c>
      <c r="O70" s="28">
        <f ca="1">+SUMIF(INDIRECT(+CONCATENATE("'",$B70,"'!",$M$9)),Auszahlungen!O$10,INDIRECT(+CONCATENATE("'",$B70,"'!",$K$9)))</f>
        <v>0</v>
      </c>
      <c r="P70" s="28">
        <f ca="1">+SUMIF(INDIRECT(+CONCATENATE("'",$B70,"'!",$M$9)),Auszahlungen!P$10,INDIRECT(+CONCATENATE("'",$B70,"'!",$L$9)))</f>
        <v>0</v>
      </c>
      <c r="Q70" s="28">
        <f ca="1">+SUMIF(INDIRECT(+CONCATENATE("'",$B70,"'!",$M$9)),Auszahlungen!Q$10,INDIRECT(+CONCATENATE("'",$B70,"'!",$K$9)))</f>
        <v>0</v>
      </c>
      <c r="R70" s="28">
        <f ca="1">+SUMIF(INDIRECT(+CONCATENATE("'",$B70,"'!",$M$9)),Auszahlungen!R$10,INDIRECT(+CONCATENATE("'",$B70,"'!",$L$9)))</f>
        <v>0</v>
      </c>
      <c r="S70" s="165">
        <f ca="1">+SUMIF(INDIRECT(+CONCATENATE("'",$B70,"'!",$U$9)),Auszahlungen!S$12,INDIRECT(+CONCATENATE("'",$B70,"'!",$S$9)))</f>
        <v>0</v>
      </c>
      <c r="T70" s="165">
        <f ca="1">+SUMIF(INDIRECT(+CONCATENATE("'",$B70,"'!",$U$9)),Auszahlungen!S$12,INDIRECT(+CONCATENATE("'",$B70,"'!",$T$9)))</f>
        <v>0</v>
      </c>
      <c r="U70" s="165">
        <f ca="1">+SUMIF(INDIRECT(+CONCATENATE("'",$B70,"'!",$X$9)),Auszahlungen!U$12,INDIRECT(+CONCATENATE("'",$B70,"'!",$V$9)))</f>
        <v>0</v>
      </c>
      <c r="V70" s="165">
        <f ca="1">+SUMIF(INDIRECT(+CONCATENATE("'",$B70,"'!",$X$9)),Auszahlungen!U$12,INDIRECT(+CONCATENATE("'",$B70,"'!",$W$9)))</f>
        <v>0</v>
      </c>
      <c r="W70" s="165">
        <f ca="1">+SUMIF(INDIRECT(+CONCATENATE("'",$B70,"'!",$AA$9)),Auszahlungen!W$12,INDIRECT(+CONCATENATE("'",$B70,"'!",$Y$9)))</f>
        <v>0</v>
      </c>
      <c r="X70" s="165">
        <f ca="1">+SUMIF(INDIRECT(+CONCATENATE("'",$B70,"'!",$AA$9)),Auszahlungen!W$12,INDIRECT(+CONCATENATE("'",$B70,"'!",$Z$9)))</f>
        <v>0</v>
      </c>
      <c r="Y70" s="28">
        <f ca="1">+SUMIF(INDIRECT(+CONCATENATE("'",$B70,"'!",$M$9)),Auszahlungen!Y$10,INDIRECT(+CONCATENATE("'",$B70,"'!",$K$9)))</f>
        <v>0</v>
      </c>
      <c r="Z70" s="28">
        <f ca="1">+SUMIF(INDIRECT(+CONCATENATE("'",$B70,"'!",$M$9)),Auszahlungen!Z$10,INDIRECT(+CONCATENATE("'",$B70,"'!",$L$9)))</f>
        <v>0</v>
      </c>
    </row>
    <row r="71" spans="1:26" ht="24.95" hidden="1" customHeight="1" outlineLevel="1" x14ac:dyDescent="0.25">
      <c r="B71" s="1" t="str">
        <f ca="1">+Finanztabelle!B73</f>
        <v>Projekt49</v>
      </c>
      <c r="C71" s="68">
        <f t="shared" si="13"/>
        <v>56</v>
      </c>
      <c r="D71" s="68" t="str">
        <f t="shared" ca="1" si="9"/>
        <v>RM Liezen GmbH</v>
      </c>
      <c r="E71" s="134">
        <f t="shared" ca="1" si="5"/>
        <v>1</v>
      </c>
      <c r="F71" s="134">
        <f t="shared" ca="1" si="3"/>
        <v>0</v>
      </c>
      <c r="G71" s="134">
        <f t="shared" ca="1" si="4"/>
        <v>0</v>
      </c>
      <c r="H71" s="133">
        <f t="shared" si="14"/>
        <v>56</v>
      </c>
      <c r="I71" s="398"/>
      <c r="J71" s="68" t="str">
        <f t="shared" ca="1" si="8"/>
        <v>Projekt 49</v>
      </c>
      <c r="K71" s="28">
        <f ca="1">+SUMIF(INDIRECT(+CONCATENATE("'",$B71,"'!",$M$9)),Auszahlungen!K$10,INDIRECT(+CONCATENATE("'",$B71,"'!",$K$9)))</f>
        <v>0</v>
      </c>
      <c r="L71" s="28">
        <f ca="1">+SUMIF(INDIRECT(+CONCATENATE("'",$B71,"'!",$M$9)),Auszahlungen!L$10,INDIRECT(+CONCATENATE("'",$B71,"'!",$L$9)))</f>
        <v>0</v>
      </c>
      <c r="M71" s="28">
        <f ca="1">+SUMIF(INDIRECT(+CONCATENATE("'",$B71,"'!",$M$9)),Auszahlungen!M$10,INDIRECT(+CONCATENATE("'",$B71,"'!",$K$9)))</f>
        <v>0</v>
      </c>
      <c r="N71" s="28">
        <f ca="1">+SUMIF(INDIRECT(+CONCATENATE("'",$B71,"'!",$M$9)),Auszahlungen!N$10,INDIRECT(+CONCATENATE("'",$B71,"'!",$L$9)))</f>
        <v>0</v>
      </c>
      <c r="O71" s="28">
        <f ca="1">+SUMIF(INDIRECT(+CONCATENATE("'",$B71,"'!",$M$9)),Auszahlungen!O$10,INDIRECT(+CONCATENATE("'",$B71,"'!",$K$9)))</f>
        <v>0</v>
      </c>
      <c r="P71" s="28">
        <f ca="1">+SUMIF(INDIRECT(+CONCATENATE("'",$B71,"'!",$M$9)),Auszahlungen!P$10,INDIRECT(+CONCATENATE("'",$B71,"'!",$L$9)))</f>
        <v>0</v>
      </c>
      <c r="Q71" s="28">
        <f ca="1">+SUMIF(INDIRECT(+CONCATENATE("'",$B71,"'!",$M$9)),Auszahlungen!Q$10,INDIRECT(+CONCATENATE("'",$B71,"'!",$K$9)))</f>
        <v>0</v>
      </c>
      <c r="R71" s="28">
        <f ca="1">+SUMIF(INDIRECT(+CONCATENATE("'",$B71,"'!",$M$9)),Auszahlungen!R$10,INDIRECT(+CONCATENATE("'",$B71,"'!",$L$9)))</f>
        <v>0</v>
      </c>
      <c r="S71" s="165">
        <f ca="1">+SUMIF(INDIRECT(+CONCATENATE("'",$B71,"'!",$U$9)),Auszahlungen!S$12,INDIRECT(+CONCATENATE("'",$B71,"'!",$S$9)))</f>
        <v>0</v>
      </c>
      <c r="T71" s="165">
        <f ca="1">+SUMIF(INDIRECT(+CONCATENATE("'",$B71,"'!",$U$9)),Auszahlungen!S$12,INDIRECT(+CONCATENATE("'",$B71,"'!",$T$9)))</f>
        <v>0</v>
      </c>
      <c r="U71" s="165">
        <f ca="1">+SUMIF(INDIRECT(+CONCATENATE("'",$B71,"'!",$X$9)),Auszahlungen!U$12,INDIRECT(+CONCATENATE("'",$B71,"'!",$V$9)))</f>
        <v>0</v>
      </c>
      <c r="V71" s="165">
        <f ca="1">+SUMIF(INDIRECT(+CONCATENATE("'",$B71,"'!",$X$9)),Auszahlungen!U$12,INDIRECT(+CONCATENATE("'",$B71,"'!",$W$9)))</f>
        <v>0</v>
      </c>
      <c r="W71" s="165">
        <f ca="1">+SUMIF(INDIRECT(+CONCATENATE("'",$B71,"'!",$AA$9)),Auszahlungen!W$12,INDIRECT(+CONCATENATE("'",$B71,"'!",$Y$9)))</f>
        <v>0</v>
      </c>
      <c r="X71" s="165">
        <f ca="1">+SUMIF(INDIRECT(+CONCATENATE("'",$B71,"'!",$AA$9)),Auszahlungen!W$12,INDIRECT(+CONCATENATE("'",$B71,"'!",$Z$9)))</f>
        <v>0</v>
      </c>
      <c r="Y71" s="28">
        <f ca="1">+SUMIF(INDIRECT(+CONCATENATE("'",$B71,"'!",$M$9)),Auszahlungen!Y$10,INDIRECT(+CONCATENATE("'",$B71,"'!",$K$9)))</f>
        <v>0</v>
      </c>
      <c r="Z71" s="28">
        <f ca="1">+SUMIF(INDIRECT(+CONCATENATE("'",$B71,"'!",$M$9)),Auszahlungen!Z$10,INDIRECT(+CONCATENATE("'",$B71,"'!",$L$9)))</f>
        <v>0</v>
      </c>
    </row>
    <row r="72" spans="1:26" ht="24.95" hidden="1" customHeight="1" outlineLevel="1" x14ac:dyDescent="0.25">
      <c r="B72" s="1" t="str">
        <f ca="1">+Finanztabelle!B74</f>
        <v>Projekt50</v>
      </c>
      <c r="C72" s="68">
        <f>+C71+1</f>
        <v>57</v>
      </c>
      <c r="D72" s="68" t="str">
        <f t="shared" ca="1" si="9"/>
        <v>RM Liezen GmbH</v>
      </c>
      <c r="E72" s="134">
        <f t="shared" ca="1" si="5"/>
        <v>1</v>
      </c>
      <c r="F72" s="134">
        <f t="shared" ca="1" si="3"/>
        <v>0</v>
      </c>
      <c r="G72" s="134">
        <f t="shared" ca="1" si="4"/>
        <v>0</v>
      </c>
      <c r="H72" s="133">
        <f t="shared" si="14"/>
        <v>57</v>
      </c>
      <c r="I72" s="398"/>
      <c r="J72" s="68" t="str">
        <f t="shared" ca="1" si="8"/>
        <v>Projekt 50</v>
      </c>
      <c r="K72" s="28">
        <f ca="1">+SUMIF(INDIRECT(+CONCATENATE("'",$B72,"'!",$M$9)),Auszahlungen!K$10,INDIRECT(+CONCATENATE("'",$B72,"'!",$K$9)))</f>
        <v>0</v>
      </c>
      <c r="L72" s="28">
        <f ca="1">+SUMIF(INDIRECT(+CONCATENATE("'",$B72,"'!",$M$9)),Auszahlungen!L$10,INDIRECT(+CONCATENATE("'",$B72,"'!",$L$9)))</f>
        <v>0</v>
      </c>
      <c r="M72" s="28">
        <f ca="1">+SUMIF(INDIRECT(+CONCATENATE("'",$B72,"'!",$M$9)),Auszahlungen!M$10,INDIRECT(+CONCATENATE("'",$B72,"'!",$K$9)))</f>
        <v>0</v>
      </c>
      <c r="N72" s="28">
        <f ca="1">+SUMIF(INDIRECT(+CONCATENATE("'",$B72,"'!",$M$9)),Auszahlungen!N$10,INDIRECT(+CONCATENATE("'",$B72,"'!",$L$9)))</f>
        <v>0</v>
      </c>
      <c r="O72" s="28">
        <f ca="1">+SUMIF(INDIRECT(+CONCATENATE("'",$B72,"'!",$M$9)),Auszahlungen!O$10,INDIRECT(+CONCATENATE("'",$B72,"'!",$K$9)))</f>
        <v>0</v>
      </c>
      <c r="P72" s="28">
        <f ca="1">+SUMIF(INDIRECT(+CONCATENATE("'",$B72,"'!",$M$9)),Auszahlungen!P$10,INDIRECT(+CONCATENATE("'",$B72,"'!",$L$9)))</f>
        <v>0</v>
      </c>
      <c r="Q72" s="28">
        <f ca="1">+SUMIF(INDIRECT(+CONCATENATE("'",$B72,"'!",$M$9)),Auszahlungen!Q$10,INDIRECT(+CONCATENATE("'",$B72,"'!",$K$9)))</f>
        <v>0</v>
      </c>
      <c r="R72" s="28">
        <f ca="1">+SUMIF(INDIRECT(+CONCATENATE("'",$B72,"'!",$M$9)),Auszahlungen!R$10,INDIRECT(+CONCATENATE("'",$B72,"'!",$L$9)))</f>
        <v>0</v>
      </c>
      <c r="S72" s="165">
        <f ca="1">+SUMIF(INDIRECT(+CONCATENATE("'",$B72,"'!",$U$9)),Auszahlungen!S$12,INDIRECT(+CONCATENATE("'",$B72,"'!",$S$9)))</f>
        <v>0</v>
      </c>
      <c r="T72" s="165">
        <f ca="1">+SUMIF(INDIRECT(+CONCATENATE("'",$B72,"'!",$U$9)),Auszahlungen!S$12,INDIRECT(+CONCATENATE("'",$B72,"'!",$T$9)))</f>
        <v>0</v>
      </c>
      <c r="U72" s="165">
        <f ca="1">+SUMIF(INDIRECT(+CONCATENATE("'",$B72,"'!",$X$9)),Auszahlungen!U$12,INDIRECT(+CONCATENATE("'",$B72,"'!",$V$9)))</f>
        <v>0</v>
      </c>
      <c r="V72" s="165">
        <f ca="1">+SUMIF(INDIRECT(+CONCATENATE("'",$B72,"'!",$X$9)),Auszahlungen!U$12,INDIRECT(+CONCATENATE("'",$B72,"'!",$W$9)))</f>
        <v>0</v>
      </c>
      <c r="W72" s="165">
        <f ca="1">+SUMIF(INDIRECT(+CONCATENATE("'",$B72,"'!",$AA$9)),Auszahlungen!W$12,INDIRECT(+CONCATENATE("'",$B72,"'!",$Y$9)))</f>
        <v>0</v>
      </c>
      <c r="X72" s="165">
        <f ca="1">+SUMIF(INDIRECT(+CONCATENATE("'",$B72,"'!",$AA$9)),Auszahlungen!W$12,INDIRECT(+CONCATENATE("'",$B72,"'!",$Z$9)))</f>
        <v>0</v>
      </c>
      <c r="Y72" s="28">
        <f ca="1">+SUMIF(INDIRECT(+CONCATENATE("'",$B72,"'!",$M$9)),Auszahlungen!Y$10,INDIRECT(+CONCATENATE("'",$B72,"'!",$K$9)))</f>
        <v>0</v>
      </c>
      <c r="Z72" s="28">
        <f ca="1">+SUMIF(INDIRECT(+CONCATENATE("'",$B72,"'!",$M$9)),Auszahlungen!Z$10,INDIRECT(+CONCATENATE("'",$B72,"'!",$L$9)))</f>
        <v>0</v>
      </c>
    </row>
    <row r="73" spans="1:26" ht="24.95" hidden="1" customHeight="1" outlineLevel="1" x14ac:dyDescent="0.25">
      <c r="C73" s="68">
        <f>+C72+1</f>
        <v>58</v>
      </c>
      <c r="D73" s="68" t="str">
        <f t="shared" ca="1" si="9"/>
        <v/>
      </c>
      <c r="E73" s="134">
        <f t="shared" ca="1" si="5"/>
        <v>0</v>
      </c>
      <c r="F73" s="134">
        <f t="shared" ca="1" si="3"/>
        <v>0</v>
      </c>
      <c r="G73" s="134" t="str">
        <f t="shared" ca="1" si="4"/>
        <v/>
      </c>
      <c r="H73" s="133">
        <f t="shared" si="14"/>
        <v>58</v>
      </c>
      <c r="I73" s="398"/>
      <c r="J73" s="68" t="str">
        <f t="shared" ca="1" si="8"/>
        <v/>
      </c>
      <c r="K73" s="28"/>
      <c r="L73" s="28"/>
      <c r="M73" s="28"/>
      <c r="N73" s="28"/>
      <c r="O73" s="28"/>
      <c r="P73" s="28"/>
      <c r="Q73" s="28"/>
      <c r="R73" s="28"/>
      <c r="S73" s="28"/>
      <c r="T73" s="28"/>
      <c r="Y73" s="28"/>
      <c r="Z73" s="28"/>
    </row>
    <row r="74" spans="1:26" ht="24.95" hidden="1" customHeight="1" outlineLevel="1" x14ac:dyDescent="0.25">
      <c r="C74" s="68">
        <f t="shared" si="13"/>
        <v>59</v>
      </c>
      <c r="D74" s="68" t="str">
        <f t="shared" ca="1" si="9"/>
        <v/>
      </c>
      <c r="E74" s="134">
        <f t="shared" ca="1" si="5"/>
        <v>0</v>
      </c>
      <c r="F74" s="134">
        <f t="shared" ca="1" si="3"/>
        <v>0</v>
      </c>
      <c r="G74" s="134" t="str">
        <f t="shared" ca="1" si="4"/>
        <v/>
      </c>
      <c r="H74" s="133">
        <f t="shared" si="14"/>
        <v>59</v>
      </c>
      <c r="I74" s="398"/>
      <c r="J74" s="68" t="str">
        <f t="shared" ca="1" si="8"/>
        <v/>
      </c>
      <c r="K74" s="28"/>
      <c r="L74" s="28"/>
      <c r="M74" s="28"/>
      <c r="N74" s="28"/>
      <c r="O74" s="28"/>
      <c r="P74" s="28"/>
      <c r="Q74" s="28"/>
      <c r="R74" s="28"/>
      <c r="S74" s="28"/>
      <c r="T74" s="28"/>
      <c r="Y74" s="28"/>
      <c r="Z74" s="28"/>
    </row>
    <row r="75" spans="1:26" ht="24.95" hidden="1" customHeight="1" outlineLevel="1" x14ac:dyDescent="0.25">
      <c r="C75" s="68">
        <f t="shared" si="13"/>
        <v>60</v>
      </c>
      <c r="D75" s="68" t="str">
        <f t="shared" ca="1" si="9"/>
        <v/>
      </c>
      <c r="E75" s="134">
        <f t="shared" ca="1" si="5"/>
        <v>0</v>
      </c>
      <c r="F75" s="134">
        <f t="shared" ca="1" si="3"/>
        <v>0</v>
      </c>
      <c r="G75" s="134" t="str">
        <f t="shared" ca="1" si="4"/>
        <v/>
      </c>
      <c r="H75" s="133">
        <f t="shared" si="14"/>
        <v>60</v>
      </c>
      <c r="I75" s="398"/>
      <c r="J75" s="68" t="str">
        <f t="shared" ca="1" si="8"/>
        <v/>
      </c>
      <c r="K75" s="28"/>
      <c r="L75" s="28"/>
      <c r="M75" s="28"/>
      <c r="N75" s="28"/>
      <c r="O75" s="28"/>
      <c r="P75" s="28"/>
      <c r="Q75" s="28"/>
      <c r="R75" s="28"/>
      <c r="S75" s="28"/>
      <c r="T75" s="28"/>
      <c r="Y75" s="28"/>
      <c r="Z75" s="28"/>
    </row>
    <row r="76" spans="1:26" ht="24.95" hidden="1" customHeight="1" outlineLevel="1" x14ac:dyDescent="0.25">
      <c r="C76" s="68">
        <f t="shared" si="13"/>
        <v>61</v>
      </c>
      <c r="D76" s="68" t="str">
        <f t="shared" ca="1" si="9"/>
        <v/>
      </c>
      <c r="E76" s="134">
        <f t="shared" ca="1" si="5"/>
        <v>0</v>
      </c>
      <c r="F76" s="134">
        <f t="shared" ca="1" si="3"/>
        <v>0</v>
      </c>
      <c r="G76" s="134" t="str">
        <f t="shared" ca="1" si="4"/>
        <v/>
      </c>
      <c r="H76" s="133">
        <f>+C76</f>
        <v>61</v>
      </c>
      <c r="I76" s="398"/>
      <c r="J76" s="68" t="str">
        <f t="shared" ca="1" si="8"/>
        <v/>
      </c>
      <c r="K76" s="28"/>
      <c r="L76" s="28"/>
      <c r="M76" s="28"/>
      <c r="N76" s="28"/>
      <c r="O76" s="28"/>
      <c r="P76" s="28"/>
      <c r="Q76" s="28"/>
      <c r="R76" s="28"/>
      <c r="S76" s="28"/>
      <c r="T76" s="28"/>
      <c r="Y76" s="28"/>
      <c r="Z76" s="28"/>
    </row>
    <row r="77" spans="1:26" s="27" customFormat="1" ht="24.95" hidden="1" customHeight="1" outlineLevel="1" x14ac:dyDescent="0.25">
      <c r="A77" s="1"/>
      <c r="B77" s="1"/>
      <c r="C77" s="119">
        <v>1</v>
      </c>
      <c r="D77" s="119">
        <v>1</v>
      </c>
      <c r="E77" s="119">
        <v>1</v>
      </c>
      <c r="F77" s="119">
        <v>1</v>
      </c>
      <c r="G77" s="119">
        <v>1</v>
      </c>
      <c r="H77" s="119">
        <v>1</v>
      </c>
      <c r="I77" s="119">
        <v>1</v>
      </c>
      <c r="J77" s="288">
        <f>SUM(C77:I77)+1</f>
        <v>8</v>
      </c>
      <c r="K77" s="27">
        <f>+J77+1</f>
        <v>9</v>
      </c>
      <c r="L77" s="27">
        <f>+K77+1</f>
        <v>10</v>
      </c>
      <c r="M77" s="27">
        <f t="shared" ref="M77:R77" si="15">+L77+1</f>
        <v>11</v>
      </c>
      <c r="N77" s="27">
        <f t="shared" si="15"/>
        <v>12</v>
      </c>
      <c r="O77" s="27">
        <f t="shared" si="15"/>
        <v>13</v>
      </c>
      <c r="P77" s="27">
        <f t="shared" si="15"/>
        <v>14</v>
      </c>
      <c r="Q77" s="27">
        <f t="shared" si="15"/>
        <v>15</v>
      </c>
      <c r="R77" s="27">
        <f t="shared" si="15"/>
        <v>16</v>
      </c>
      <c r="S77" s="27">
        <f t="shared" ref="S77" si="16">+R77+1</f>
        <v>17</v>
      </c>
      <c r="T77" s="27">
        <f t="shared" ref="T77" si="17">+S77+1</f>
        <v>18</v>
      </c>
      <c r="U77" s="27">
        <f t="shared" ref="U77" si="18">+T77+1</f>
        <v>19</v>
      </c>
      <c r="V77" s="27">
        <f t="shared" ref="V77" si="19">+U77+1</f>
        <v>20</v>
      </c>
      <c r="W77" s="27">
        <f t="shared" ref="W77" si="20">+V77+1</f>
        <v>21</v>
      </c>
      <c r="X77" s="27">
        <f t="shared" ref="X77" si="21">+W77+1</f>
        <v>22</v>
      </c>
      <c r="Y77" s="27">
        <f t="shared" ref="Y77" si="22">+X77+1</f>
        <v>23</v>
      </c>
      <c r="Z77" s="27">
        <f t="shared" ref="Z77" si="23">+Y77+1</f>
        <v>24</v>
      </c>
    </row>
    <row r="78" spans="1:26" hidden="1" outlineLevel="1" x14ac:dyDescent="0.25">
      <c r="M78" s="1"/>
      <c r="N78" s="1"/>
      <c r="Y78" s="58"/>
      <c r="Z78" s="58"/>
    </row>
    <row r="79" spans="1:26" s="61" customFormat="1" collapsed="1" x14ac:dyDescent="0.25">
      <c r="I79" s="40"/>
      <c r="J79" s="60"/>
      <c r="K79" s="386" t="str">
        <f>+K12</f>
        <v>2024 -1. Quartal</v>
      </c>
      <c r="L79" s="387"/>
      <c r="M79" s="386" t="str">
        <f>+M12</f>
        <v>2024 -2. Quartal</v>
      </c>
      <c r="N79" s="387"/>
      <c r="O79" s="386" t="str">
        <f>+O12</f>
        <v>2024 -3. Quartal</v>
      </c>
      <c r="P79" s="387"/>
      <c r="Q79" s="386" t="str">
        <f>+Q12</f>
        <v>2024 -4. Quartal</v>
      </c>
      <c r="R79" s="387"/>
      <c r="S79" s="394">
        <f>+IF(S10&gt;0,K2+1," ")</f>
        <v>2025</v>
      </c>
      <c r="T79" s="395"/>
      <c r="U79" s="394" t="str">
        <f>+IF(U12&gt;0,U12," ")</f>
        <v xml:space="preserve"> </v>
      </c>
      <c r="V79" s="395"/>
      <c r="W79" s="394" t="str">
        <f>+IFERROR(IF(U12&gt;0,U12+1," ")," ")</f>
        <v xml:space="preserve"> </v>
      </c>
      <c r="X79" s="395"/>
      <c r="Y79" s="390" t="str">
        <f>+Y12</f>
        <v>Schlusszahlung</v>
      </c>
      <c r="Z79" s="391"/>
    </row>
    <row r="80" spans="1:26" s="61" customFormat="1" ht="15.75" thickBot="1" x14ac:dyDescent="0.3">
      <c r="I80" s="40"/>
      <c r="J80" s="60"/>
      <c r="K80" s="388"/>
      <c r="L80" s="389"/>
      <c r="M80" s="388"/>
      <c r="N80" s="389"/>
      <c r="O80" s="388"/>
      <c r="P80" s="389"/>
      <c r="Q80" s="388"/>
      <c r="R80" s="389"/>
      <c r="S80" s="396" t="str">
        <f>+IF(S79=" ","","Q1 - Q4")</f>
        <v>Q1 - Q4</v>
      </c>
      <c r="T80" s="397"/>
      <c r="U80" s="396" t="str">
        <f>+IF(U79=" ","","Q1 - Q4")</f>
        <v/>
      </c>
      <c r="V80" s="397"/>
      <c r="W80" s="396" t="str">
        <f>+IF(W79=" ","","Q1 - Q4")</f>
        <v/>
      </c>
      <c r="X80" s="397"/>
      <c r="Y80" s="392"/>
      <c r="Z80" s="393"/>
    </row>
    <row r="81" spans="1:26" s="23" customFormat="1" x14ac:dyDescent="0.25">
      <c r="I81" s="62"/>
      <c r="J81" s="63"/>
      <c r="K81" s="64" t="s">
        <v>146</v>
      </c>
      <c r="L81" s="65" t="s">
        <v>147</v>
      </c>
      <c r="M81" s="64" t="s">
        <v>146</v>
      </c>
      <c r="N81" s="65" t="s">
        <v>147</v>
      </c>
      <c r="O81" s="64" t="s">
        <v>146</v>
      </c>
      <c r="P81" s="65" t="s">
        <v>147</v>
      </c>
      <c r="Q81" s="64" t="s">
        <v>146</v>
      </c>
      <c r="R81" s="65" t="s">
        <v>147</v>
      </c>
      <c r="S81" s="332" t="str">
        <f>+IF(S79=" ","","Gemeinde-LREG")</f>
        <v>Gemeinde-LREG</v>
      </c>
      <c r="T81" s="332" t="str">
        <f>+IF(S79=" ","","Land-LREG")</f>
        <v>Land-LREG</v>
      </c>
      <c r="U81" s="343" t="str">
        <f>+IF(U79=" ","","Gemeinde-LREG")</f>
        <v/>
      </c>
      <c r="V81" s="344" t="str">
        <f>+IF(U79=" ","","Land-LREG")</f>
        <v/>
      </c>
      <c r="W81" s="343" t="str">
        <f>+IF(W79=" ","","Gemeinde-LREG")</f>
        <v/>
      </c>
      <c r="X81" s="344" t="str">
        <f>+IF(W79=" ","","Land-LREG")</f>
        <v/>
      </c>
      <c r="Y81" s="337" t="s">
        <v>146</v>
      </c>
      <c r="Z81" s="338" t="s">
        <v>147</v>
      </c>
    </row>
    <row r="82" spans="1:26" ht="5.0999999999999996" customHeight="1" x14ac:dyDescent="0.25">
      <c r="M82" s="1"/>
      <c r="N82" s="1"/>
      <c r="U82" s="1"/>
      <c r="V82" s="1"/>
      <c r="Y82" s="58"/>
      <c r="Z82" s="58"/>
    </row>
    <row r="83" spans="1:26" ht="24.95" customHeight="1" x14ac:dyDescent="0.25">
      <c r="F83" s="1">
        <f ca="1">+MATCH($E$13,$D$16:$D$76,0)</f>
        <v>1</v>
      </c>
      <c r="H83" s="27">
        <f ca="1">IFERROR(F83,"")</f>
        <v>1</v>
      </c>
      <c r="I83" s="385" t="str">
        <f>+E13</f>
        <v>RM Liezen GmbH</v>
      </c>
      <c r="J83" s="174" t="str">
        <f t="shared" ref="J83:S92" ca="1" si="24">IFERROR(VLOOKUP($H83,$C$16:$Z$76,J$77,FALSE),"")</f>
        <v>Regionalmanagement Allgemein</v>
      </c>
      <c r="K83" s="173">
        <f t="shared" ca="1" si="24"/>
        <v>0</v>
      </c>
      <c r="L83" s="173">
        <f t="shared" ca="1" si="24"/>
        <v>0</v>
      </c>
      <c r="M83" s="173">
        <f t="shared" ca="1" si="24"/>
        <v>0</v>
      </c>
      <c r="N83" s="173">
        <f t="shared" ca="1" si="24"/>
        <v>0</v>
      </c>
      <c r="O83" s="173">
        <f t="shared" ca="1" si="24"/>
        <v>0</v>
      </c>
      <c r="P83" s="173">
        <f t="shared" ca="1" si="24"/>
        <v>0</v>
      </c>
      <c r="Q83" s="173">
        <f t="shared" ca="1" si="24"/>
        <v>0</v>
      </c>
      <c r="R83" s="173">
        <f t="shared" ca="1" si="24"/>
        <v>0</v>
      </c>
      <c r="S83" s="165">
        <f t="shared" ca="1" si="24"/>
        <v>0</v>
      </c>
      <c r="T83" s="165">
        <f t="shared" ref="T83:Z92" ca="1" si="25">IFERROR(VLOOKUP($H83,$C$16:$Z$76,T$77,FALSE),"")</f>
        <v>0</v>
      </c>
      <c r="U83" s="165">
        <f t="shared" ca="1" si="25"/>
        <v>0</v>
      </c>
      <c r="V83" s="165">
        <f t="shared" ca="1" si="25"/>
        <v>0</v>
      </c>
      <c r="W83" s="165">
        <f t="shared" ca="1" si="25"/>
        <v>0</v>
      </c>
      <c r="X83" s="165">
        <f t="shared" ca="1" si="25"/>
        <v>0</v>
      </c>
      <c r="Y83" s="173">
        <f t="shared" ca="1" si="25"/>
        <v>0</v>
      </c>
      <c r="Z83" s="173">
        <f t="shared" ca="1" si="25"/>
        <v>0</v>
      </c>
    </row>
    <row r="84" spans="1:26" ht="24.95" customHeight="1" x14ac:dyDescent="0.25">
      <c r="C84" s="27">
        <f ca="1">IFERROR(IF(16+F83&lt;=ROW($C$72),16+F83,""),"")</f>
        <v>17</v>
      </c>
      <c r="D84" s="61" t="str">
        <f ca="1">+IF(C84&lt;&gt;"",CONCATENATE("D",C84,":","D72"),"")</f>
        <v>D17:D72</v>
      </c>
      <c r="E84" s="61">
        <f ca="1">+IFERROR(IF(D84&lt;&gt;"",MATCH($E$13,INDIRECT(D84),0),""),"")</f>
        <v>1</v>
      </c>
      <c r="F84" s="27">
        <f t="shared" ref="F84:F89" ca="1" si="26">IF(E84&lt;&gt;"",+E84+F83,"")</f>
        <v>2</v>
      </c>
      <c r="H84" s="27">
        <f ca="1">IFERROR(F84,"")</f>
        <v>2</v>
      </c>
      <c r="I84" s="385"/>
      <c r="J84" s="174" t="str">
        <f t="shared" ca="1" si="24"/>
        <v>Leader</v>
      </c>
      <c r="K84" s="173">
        <f t="shared" ca="1" si="24"/>
        <v>0</v>
      </c>
      <c r="L84" s="173">
        <f t="shared" ca="1" si="24"/>
        <v>0</v>
      </c>
      <c r="M84" s="173">
        <f t="shared" ca="1" si="24"/>
        <v>0</v>
      </c>
      <c r="N84" s="173">
        <f t="shared" ca="1" si="24"/>
        <v>0</v>
      </c>
      <c r="O84" s="173">
        <f t="shared" ca="1" si="24"/>
        <v>0</v>
      </c>
      <c r="P84" s="173">
        <f t="shared" ca="1" si="24"/>
        <v>0</v>
      </c>
      <c r="Q84" s="173">
        <f t="shared" ca="1" si="24"/>
        <v>0</v>
      </c>
      <c r="R84" s="173">
        <f t="shared" ca="1" si="24"/>
        <v>0</v>
      </c>
      <c r="S84" s="165">
        <f t="shared" ca="1" si="24"/>
        <v>0</v>
      </c>
      <c r="T84" s="165">
        <f t="shared" ca="1" si="25"/>
        <v>0</v>
      </c>
      <c r="U84" s="165">
        <f t="shared" ca="1" si="25"/>
        <v>0</v>
      </c>
      <c r="V84" s="165">
        <f t="shared" ca="1" si="25"/>
        <v>0</v>
      </c>
      <c r="W84" s="165">
        <f t="shared" ca="1" si="25"/>
        <v>0</v>
      </c>
      <c r="X84" s="165">
        <f t="shared" ca="1" si="25"/>
        <v>0</v>
      </c>
      <c r="Y84" s="173">
        <f t="shared" ca="1" si="25"/>
        <v>0</v>
      </c>
      <c r="Z84" s="173">
        <f t="shared" ca="1" si="25"/>
        <v>0</v>
      </c>
    </row>
    <row r="85" spans="1:26" ht="24.95" customHeight="1" x14ac:dyDescent="0.25">
      <c r="C85" s="27">
        <f ca="1">IFERROR(IF(16+F84&lt;=ROW($C$72),16+F84,""),"")</f>
        <v>18</v>
      </c>
      <c r="D85" s="61" t="str">
        <f t="shared" ref="D85:D123" ca="1" si="27">+IF(C85&lt;&gt;"",CONCATENATE("D",C85,":","D72"),"")</f>
        <v>D18:D72</v>
      </c>
      <c r="E85" s="61">
        <f ca="1">+IFERROR(IF(D85&lt;&gt;"",MATCH($E$13,INDIRECT(D85),0),""),"")</f>
        <v>1</v>
      </c>
      <c r="F85" s="27">
        <f t="shared" ca="1" si="26"/>
        <v>3</v>
      </c>
      <c r="H85" s="27">
        <f t="shared" ref="H85:H123" ca="1" si="28">IFERROR(F85,"")</f>
        <v>3</v>
      </c>
      <c r="I85" s="385"/>
      <c r="J85" s="174" t="str">
        <f t="shared" ca="1" si="24"/>
        <v>Leader 1</v>
      </c>
      <c r="K85" s="173">
        <f t="shared" ca="1" si="24"/>
        <v>0</v>
      </c>
      <c r="L85" s="173">
        <f t="shared" ca="1" si="24"/>
        <v>0</v>
      </c>
      <c r="M85" s="173">
        <f t="shared" ca="1" si="24"/>
        <v>0</v>
      </c>
      <c r="N85" s="173">
        <f t="shared" ca="1" si="24"/>
        <v>0</v>
      </c>
      <c r="O85" s="173">
        <f t="shared" ca="1" si="24"/>
        <v>0</v>
      </c>
      <c r="P85" s="173">
        <f t="shared" ca="1" si="24"/>
        <v>0</v>
      </c>
      <c r="Q85" s="173">
        <f t="shared" ca="1" si="24"/>
        <v>0</v>
      </c>
      <c r="R85" s="173">
        <f t="shared" ca="1" si="24"/>
        <v>0</v>
      </c>
      <c r="S85" s="165">
        <f t="shared" ca="1" si="24"/>
        <v>0</v>
      </c>
      <c r="T85" s="165">
        <f t="shared" ca="1" si="25"/>
        <v>0</v>
      </c>
      <c r="U85" s="165">
        <f t="shared" ca="1" si="25"/>
        <v>0</v>
      </c>
      <c r="V85" s="165">
        <f t="shared" ca="1" si="25"/>
        <v>0</v>
      </c>
      <c r="W85" s="165">
        <f t="shared" ca="1" si="25"/>
        <v>0</v>
      </c>
      <c r="X85" s="165">
        <f t="shared" ca="1" si="25"/>
        <v>0</v>
      </c>
      <c r="Y85" s="173">
        <f t="shared" ca="1" si="25"/>
        <v>0</v>
      </c>
      <c r="Z85" s="173">
        <f t="shared" ca="1" si="25"/>
        <v>0</v>
      </c>
    </row>
    <row r="86" spans="1:26" ht="18" customHeight="1" x14ac:dyDescent="0.25">
      <c r="C86" s="27">
        <f t="shared" ref="C86:C122" ca="1" si="29">IFERROR(IF(16+F85&lt;=ROW($C$72),16+F85,""),"")</f>
        <v>19</v>
      </c>
      <c r="D86" s="61" t="str">
        <f t="shared" ca="1" si="27"/>
        <v>D19:D72</v>
      </c>
      <c r="E86" s="61">
        <f t="shared" ref="E86:E123" ca="1" si="30">+IFERROR(IF(D86&lt;&gt;"",MATCH($E$13,INDIRECT(D86),0),""),"")</f>
        <v>1</v>
      </c>
      <c r="F86" s="27">
        <f t="shared" ca="1" si="26"/>
        <v>4</v>
      </c>
      <c r="H86" s="27">
        <f t="shared" ca="1" si="28"/>
        <v>4</v>
      </c>
      <c r="I86" s="385"/>
      <c r="J86" s="174" t="str">
        <f t="shared" ca="1" si="24"/>
        <v>RJMD</v>
      </c>
      <c r="K86" s="173">
        <f t="shared" ca="1" si="24"/>
        <v>0</v>
      </c>
      <c r="L86" s="173">
        <f t="shared" ca="1" si="24"/>
        <v>0</v>
      </c>
      <c r="M86" s="173">
        <f t="shared" ca="1" si="24"/>
        <v>0</v>
      </c>
      <c r="N86" s="173">
        <f t="shared" ca="1" si="24"/>
        <v>0</v>
      </c>
      <c r="O86" s="173">
        <f t="shared" ca="1" si="24"/>
        <v>0</v>
      </c>
      <c r="P86" s="173">
        <f t="shared" ca="1" si="24"/>
        <v>0</v>
      </c>
      <c r="Q86" s="173">
        <f t="shared" ca="1" si="24"/>
        <v>0</v>
      </c>
      <c r="R86" s="173">
        <f t="shared" ca="1" si="24"/>
        <v>0</v>
      </c>
      <c r="S86" s="165">
        <f t="shared" ca="1" si="24"/>
        <v>0</v>
      </c>
      <c r="T86" s="165">
        <f t="shared" ca="1" si="25"/>
        <v>0</v>
      </c>
      <c r="U86" s="165">
        <f t="shared" ca="1" si="25"/>
        <v>0</v>
      </c>
      <c r="V86" s="165">
        <f t="shared" ca="1" si="25"/>
        <v>0</v>
      </c>
      <c r="W86" s="165">
        <f t="shared" ca="1" si="25"/>
        <v>0</v>
      </c>
      <c r="X86" s="165">
        <f t="shared" ca="1" si="25"/>
        <v>0</v>
      </c>
      <c r="Y86" s="173">
        <f t="shared" ca="1" si="25"/>
        <v>0</v>
      </c>
      <c r="Z86" s="173">
        <f t="shared" ca="1" si="25"/>
        <v>0</v>
      </c>
    </row>
    <row r="87" spans="1:26" ht="24.95" customHeight="1" x14ac:dyDescent="0.25">
      <c r="C87" s="27">
        <f t="shared" ca="1" si="29"/>
        <v>20</v>
      </c>
      <c r="D87" s="61" t="str">
        <f t="shared" ca="1" si="27"/>
        <v>D20:D72</v>
      </c>
      <c r="E87" s="61">
        <f t="shared" ca="1" si="30"/>
        <v>1</v>
      </c>
      <c r="F87" s="27">
        <f t="shared" ca="1" si="26"/>
        <v>5</v>
      </c>
      <c r="H87" s="27">
        <f t="shared" ca="1" si="28"/>
        <v>5</v>
      </c>
      <c r="I87" s="385"/>
      <c r="J87" s="174" t="str">
        <f t="shared" ca="1" si="24"/>
        <v>BBO</v>
      </c>
      <c r="K87" s="173">
        <f t="shared" ca="1" si="24"/>
        <v>0</v>
      </c>
      <c r="L87" s="173">
        <f t="shared" ca="1" si="24"/>
        <v>0</v>
      </c>
      <c r="M87" s="173">
        <f t="shared" ca="1" si="24"/>
        <v>0</v>
      </c>
      <c r="N87" s="173">
        <f t="shared" ca="1" si="24"/>
        <v>0</v>
      </c>
      <c r="O87" s="173">
        <f t="shared" ca="1" si="24"/>
        <v>0</v>
      </c>
      <c r="P87" s="173">
        <f t="shared" ca="1" si="24"/>
        <v>0</v>
      </c>
      <c r="Q87" s="173">
        <f t="shared" ca="1" si="24"/>
        <v>0</v>
      </c>
      <c r="R87" s="173">
        <f t="shared" ca="1" si="24"/>
        <v>0</v>
      </c>
      <c r="S87" s="165">
        <f t="shared" ca="1" si="24"/>
        <v>0</v>
      </c>
      <c r="T87" s="165">
        <f t="shared" ca="1" si="25"/>
        <v>0</v>
      </c>
      <c r="U87" s="165">
        <f t="shared" ca="1" si="25"/>
        <v>0</v>
      </c>
      <c r="V87" s="165">
        <f t="shared" ca="1" si="25"/>
        <v>0</v>
      </c>
      <c r="W87" s="165">
        <f t="shared" ca="1" si="25"/>
        <v>0</v>
      </c>
      <c r="X87" s="165">
        <f t="shared" ca="1" si="25"/>
        <v>0</v>
      </c>
      <c r="Y87" s="173">
        <f t="shared" ca="1" si="25"/>
        <v>0</v>
      </c>
      <c r="Z87" s="173">
        <f t="shared" ca="1" si="25"/>
        <v>0</v>
      </c>
    </row>
    <row r="88" spans="1:26" ht="24.95" customHeight="1" x14ac:dyDescent="0.25">
      <c r="A88" s="27"/>
      <c r="B88" s="27"/>
      <c r="C88" s="27">
        <f t="shared" ca="1" si="29"/>
        <v>21</v>
      </c>
      <c r="D88" s="61" t="str">
        <f t="shared" ca="1" si="27"/>
        <v>D21:D72</v>
      </c>
      <c r="E88" s="61">
        <f ca="1">+IFERROR(IF(D88&lt;&gt;"",MATCH($E$13,INDIRECT(D88),0),""),"")</f>
        <v>1</v>
      </c>
      <c r="F88" s="27">
        <f t="shared" ca="1" si="26"/>
        <v>6</v>
      </c>
      <c r="H88" s="27">
        <f t="shared" ca="1" si="28"/>
        <v>6</v>
      </c>
      <c r="I88" s="385"/>
      <c r="J88" s="174" t="str">
        <f t="shared" ca="1" si="24"/>
        <v>weitere MGMT</v>
      </c>
      <c r="K88" s="173">
        <f t="shared" ca="1" si="24"/>
        <v>0</v>
      </c>
      <c r="L88" s="173">
        <f t="shared" ca="1" si="24"/>
        <v>0</v>
      </c>
      <c r="M88" s="173">
        <f t="shared" ca="1" si="24"/>
        <v>0</v>
      </c>
      <c r="N88" s="173">
        <f t="shared" ca="1" si="24"/>
        <v>0</v>
      </c>
      <c r="O88" s="173">
        <f t="shared" ca="1" si="24"/>
        <v>0</v>
      </c>
      <c r="P88" s="173">
        <f t="shared" ca="1" si="24"/>
        <v>0</v>
      </c>
      <c r="Q88" s="173">
        <f t="shared" ca="1" si="24"/>
        <v>0</v>
      </c>
      <c r="R88" s="173">
        <f t="shared" ca="1" si="24"/>
        <v>0</v>
      </c>
      <c r="S88" s="165">
        <f t="shared" ca="1" si="24"/>
        <v>0</v>
      </c>
      <c r="T88" s="165">
        <f t="shared" ca="1" si="25"/>
        <v>0</v>
      </c>
      <c r="U88" s="165">
        <f t="shared" ca="1" si="25"/>
        <v>0</v>
      </c>
      <c r="V88" s="165">
        <f t="shared" ca="1" si="25"/>
        <v>0</v>
      </c>
      <c r="W88" s="165">
        <f t="shared" ca="1" si="25"/>
        <v>0</v>
      </c>
      <c r="X88" s="165">
        <f t="shared" ca="1" si="25"/>
        <v>0</v>
      </c>
      <c r="Y88" s="173">
        <f t="shared" ca="1" si="25"/>
        <v>0</v>
      </c>
      <c r="Z88" s="173">
        <f t="shared" ca="1" si="25"/>
        <v>0</v>
      </c>
    </row>
    <row r="89" spans="1:26" ht="24.95" customHeight="1" x14ac:dyDescent="0.25">
      <c r="A89" s="27"/>
      <c r="B89" s="27"/>
      <c r="C89" s="27">
        <f t="shared" ca="1" si="29"/>
        <v>22</v>
      </c>
      <c r="D89" s="61" t="str">
        <f t="shared" ca="1" si="27"/>
        <v>D22:D72</v>
      </c>
      <c r="E89" s="61">
        <f ca="1">+IFERROR(IF(D89&lt;&gt;"",MATCH($E$13,INDIRECT(D89),0),""),"")</f>
        <v>2</v>
      </c>
      <c r="F89" s="27">
        <f t="shared" ca="1" si="26"/>
        <v>8</v>
      </c>
      <c r="H89" s="27">
        <f t="shared" ref="H89:H98" ca="1" si="31">IFERROR(F89,"")</f>
        <v>8</v>
      </c>
      <c r="I89" s="385"/>
      <c r="J89" s="174" t="str">
        <f t="shared" ca="1" si="24"/>
        <v>Projekt 1</v>
      </c>
      <c r="K89" s="173">
        <f t="shared" ca="1" si="24"/>
        <v>0</v>
      </c>
      <c r="L89" s="173">
        <f t="shared" ca="1" si="24"/>
        <v>0</v>
      </c>
      <c r="M89" s="173">
        <f t="shared" ca="1" si="24"/>
        <v>0</v>
      </c>
      <c r="N89" s="173">
        <f t="shared" ca="1" si="24"/>
        <v>0</v>
      </c>
      <c r="O89" s="173">
        <f t="shared" ca="1" si="24"/>
        <v>0</v>
      </c>
      <c r="P89" s="173">
        <f t="shared" ca="1" si="24"/>
        <v>0</v>
      </c>
      <c r="Q89" s="173">
        <f t="shared" ca="1" si="24"/>
        <v>0</v>
      </c>
      <c r="R89" s="173">
        <f t="shared" ca="1" si="24"/>
        <v>0</v>
      </c>
      <c r="S89" s="165">
        <f t="shared" ca="1" si="24"/>
        <v>0</v>
      </c>
      <c r="T89" s="165">
        <f t="shared" ca="1" si="25"/>
        <v>0</v>
      </c>
      <c r="U89" s="165">
        <f t="shared" ca="1" si="25"/>
        <v>0</v>
      </c>
      <c r="V89" s="165">
        <f t="shared" ca="1" si="25"/>
        <v>0</v>
      </c>
      <c r="W89" s="165">
        <f t="shared" ca="1" si="25"/>
        <v>0</v>
      </c>
      <c r="X89" s="165">
        <f t="shared" ca="1" si="25"/>
        <v>0</v>
      </c>
      <c r="Y89" s="173">
        <f t="shared" ca="1" si="25"/>
        <v>0</v>
      </c>
      <c r="Z89" s="173">
        <f t="shared" ca="1" si="25"/>
        <v>0</v>
      </c>
    </row>
    <row r="90" spans="1:26" ht="24.95" customHeight="1" x14ac:dyDescent="0.25">
      <c r="A90" s="27"/>
      <c r="B90" s="27"/>
      <c r="C90" s="27">
        <f t="shared" ca="1" si="29"/>
        <v>24</v>
      </c>
      <c r="D90" s="61" t="str">
        <f t="shared" ca="1" si="27"/>
        <v>D24:D72</v>
      </c>
      <c r="E90" s="61">
        <f t="shared" ca="1" si="30"/>
        <v>2</v>
      </c>
      <c r="F90" s="27">
        <f t="shared" ref="F90:F123" ca="1" si="32">IF(E90&lt;&gt;"",+E90+F89,"")</f>
        <v>10</v>
      </c>
      <c r="H90" s="27">
        <f t="shared" ca="1" si="31"/>
        <v>10</v>
      </c>
      <c r="I90" s="385"/>
      <c r="J90" s="174" t="str">
        <f t="shared" ca="1" si="24"/>
        <v>Projekt 3</v>
      </c>
      <c r="K90" s="173">
        <f t="shared" ca="1" si="24"/>
        <v>0</v>
      </c>
      <c r="L90" s="173">
        <f t="shared" ca="1" si="24"/>
        <v>0</v>
      </c>
      <c r="M90" s="173">
        <f t="shared" ca="1" si="24"/>
        <v>0</v>
      </c>
      <c r="N90" s="173">
        <f t="shared" ca="1" si="24"/>
        <v>0</v>
      </c>
      <c r="O90" s="173">
        <f t="shared" ca="1" si="24"/>
        <v>0</v>
      </c>
      <c r="P90" s="173">
        <f t="shared" ca="1" si="24"/>
        <v>0</v>
      </c>
      <c r="Q90" s="173">
        <f t="shared" ca="1" si="24"/>
        <v>0</v>
      </c>
      <c r="R90" s="173">
        <f t="shared" ca="1" si="24"/>
        <v>0</v>
      </c>
      <c r="S90" s="165">
        <f t="shared" ca="1" si="24"/>
        <v>0</v>
      </c>
      <c r="T90" s="165">
        <f t="shared" ca="1" si="25"/>
        <v>0</v>
      </c>
      <c r="U90" s="165">
        <f t="shared" ca="1" si="25"/>
        <v>0</v>
      </c>
      <c r="V90" s="165">
        <f t="shared" ca="1" si="25"/>
        <v>0</v>
      </c>
      <c r="W90" s="165">
        <f t="shared" ca="1" si="25"/>
        <v>0</v>
      </c>
      <c r="X90" s="165">
        <f t="shared" ca="1" si="25"/>
        <v>0</v>
      </c>
      <c r="Y90" s="173">
        <f t="shared" ca="1" si="25"/>
        <v>0</v>
      </c>
      <c r="Z90" s="173">
        <f t="shared" ca="1" si="25"/>
        <v>0</v>
      </c>
    </row>
    <row r="91" spans="1:26" ht="24.95" customHeight="1" x14ac:dyDescent="0.25">
      <c r="A91" s="27"/>
      <c r="B91" s="27"/>
      <c r="C91" s="27">
        <f t="shared" ca="1" si="29"/>
        <v>26</v>
      </c>
      <c r="D91" s="61" t="str">
        <f t="shared" ca="1" si="27"/>
        <v>D26:D72</v>
      </c>
      <c r="E91" s="61">
        <f t="shared" ca="1" si="30"/>
        <v>1</v>
      </c>
      <c r="F91" s="27">
        <f t="shared" ca="1" si="32"/>
        <v>11</v>
      </c>
      <c r="H91" s="27">
        <f t="shared" ca="1" si="31"/>
        <v>11</v>
      </c>
      <c r="I91" s="385"/>
      <c r="J91" s="174" t="str">
        <f t="shared" ca="1" si="24"/>
        <v>Projekt 4</v>
      </c>
      <c r="K91" s="173">
        <f t="shared" ca="1" si="24"/>
        <v>0</v>
      </c>
      <c r="L91" s="173">
        <f t="shared" ca="1" si="24"/>
        <v>0</v>
      </c>
      <c r="M91" s="173">
        <f t="shared" ca="1" si="24"/>
        <v>0</v>
      </c>
      <c r="N91" s="173">
        <f t="shared" ca="1" si="24"/>
        <v>0</v>
      </c>
      <c r="O91" s="173">
        <f t="shared" ca="1" si="24"/>
        <v>0</v>
      </c>
      <c r="P91" s="173">
        <f t="shared" ca="1" si="24"/>
        <v>0</v>
      </c>
      <c r="Q91" s="173">
        <f t="shared" ca="1" si="24"/>
        <v>0</v>
      </c>
      <c r="R91" s="173">
        <f t="shared" ca="1" si="24"/>
        <v>0</v>
      </c>
      <c r="S91" s="165">
        <f t="shared" ca="1" si="24"/>
        <v>0</v>
      </c>
      <c r="T91" s="165">
        <f t="shared" ca="1" si="25"/>
        <v>0</v>
      </c>
      <c r="U91" s="165">
        <f t="shared" ca="1" si="25"/>
        <v>0</v>
      </c>
      <c r="V91" s="165">
        <f t="shared" ca="1" si="25"/>
        <v>0</v>
      </c>
      <c r="W91" s="165">
        <f t="shared" ca="1" si="25"/>
        <v>0</v>
      </c>
      <c r="X91" s="165">
        <f t="shared" ca="1" si="25"/>
        <v>0</v>
      </c>
      <c r="Y91" s="173">
        <f t="shared" ca="1" si="25"/>
        <v>0</v>
      </c>
      <c r="Z91" s="173">
        <f t="shared" ca="1" si="25"/>
        <v>0</v>
      </c>
    </row>
    <row r="92" spans="1:26" ht="24.95" customHeight="1" x14ac:dyDescent="0.25">
      <c r="A92" s="27"/>
      <c r="B92" s="27"/>
      <c r="C92" s="27">
        <f t="shared" ca="1" si="29"/>
        <v>27</v>
      </c>
      <c r="D92" s="61" t="str">
        <f t="shared" ca="1" si="27"/>
        <v>D27:D72</v>
      </c>
      <c r="E92" s="61">
        <f t="shared" ca="1" si="30"/>
        <v>1</v>
      </c>
      <c r="F92" s="27">
        <f t="shared" ca="1" si="32"/>
        <v>12</v>
      </c>
      <c r="H92" s="27">
        <f t="shared" ca="1" si="31"/>
        <v>12</v>
      </c>
      <c r="I92" s="385"/>
      <c r="J92" s="174" t="str">
        <f t="shared" ca="1" si="24"/>
        <v>Projekt 5</v>
      </c>
      <c r="K92" s="173">
        <f t="shared" ca="1" si="24"/>
        <v>0</v>
      </c>
      <c r="L92" s="173">
        <f t="shared" ca="1" si="24"/>
        <v>0</v>
      </c>
      <c r="M92" s="173">
        <f t="shared" ca="1" si="24"/>
        <v>0</v>
      </c>
      <c r="N92" s="173">
        <f t="shared" ca="1" si="24"/>
        <v>0</v>
      </c>
      <c r="O92" s="173">
        <f t="shared" ca="1" si="24"/>
        <v>0</v>
      </c>
      <c r="P92" s="173">
        <f t="shared" ca="1" si="24"/>
        <v>0</v>
      </c>
      <c r="Q92" s="173">
        <f t="shared" ca="1" si="24"/>
        <v>0</v>
      </c>
      <c r="R92" s="173">
        <f t="shared" ca="1" si="24"/>
        <v>0</v>
      </c>
      <c r="S92" s="165">
        <f t="shared" ca="1" si="24"/>
        <v>0</v>
      </c>
      <c r="T92" s="165">
        <f t="shared" ca="1" si="25"/>
        <v>0</v>
      </c>
      <c r="U92" s="165">
        <f t="shared" ca="1" si="25"/>
        <v>0</v>
      </c>
      <c r="V92" s="165">
        <f t="shared" ca="1" si="25"/>
        <v>0</v>
      </c>
      <c r="W92" s="165">
        <f t="shared" ca="1" si="25"/>
        <v>0</v>
      </c>
      <c r="X92" s="165">
        <f t="shared" ca="1" si="25"/>
        <v>0</v>
      </c>
      <c r="Y92" s="173">
        <f t="shared" ca="1" si="25"/>
        <v>0</v>
      </c>
      <c r="Z92" s="173">
        <f t="shared" ca="1" si="25"/>
        <v>0</v>
      </c>
    </row>
    <row r="93" spans="1:26" ht="24.95" customHeight="1" x14ac:dyDescent="0.25">
      <c r="A93" s="27"/>
      <c r="B93" s="27"/>
      <c r="C93" s="27">
        <f t="shared" ca="1" si="29"/>
        <v>28</v>
      </c>
      <c r="D93" s="61" t="str">
        <f t="shared" ca="1" si="27"/>
        <v>D28:D72</v>
      </c>
      <c r="E93" s="61">
        <f t="shared" ca="1" si="30"/>
        <v>1</v>
      </c>
      <c r="F93" s="27">
        <f t="shared" ca="1" si="32"/>
        <v>13</v>
      </c>
      <c r="H93" s="27">
        <f t="shared" ca="1" si="31"/>
        <v>13</v>
      </c>
      <c r="I93" s="385"/>
      <c r="J93" s="174" t="str">
        <f t="shared" ref="J93:S102" ca="1" si="33">IFERROR(VLOOKUP($H93,$C$16:$Z$76,J$77,FALSE),"")</f>
        <v>Projekt 6</v>
      </c>
      <c r="K93" s="173">
        <f t="shared" ca="1" si="33"/>
        <v>0</v>
      </c>
      <c r="L93" s="173">
        <f t="shared" ca="1" si="33"/>
        <v>0</v>
      </c>
      <c r="M93" s="173">
        <f t="shared" ca="1" si="33"/>
        <v>0</v>
      </c>
      <c r="N93" s="173">
        <f t="shared" ca="1" si="33"/>
        <v>0</v>
      </c>
      <c r="O93" s="173">
        <f t="shared" ca="1" si="33"/>
        <v>0</v>
      </c>
      <c r="P93" s="173">
        <f t="shared" ca="1" si="33"/>
        <v>0</v>
      </c>
      <c r="Q93" s="173">
        <f t="shared" ca="1" si="33"/>
        <v>0</v>
      </c>
      <c r="R93" s="173">
        <f t="shared" ca="1" si="33"/>
        <v>0</v>
      </c>
      <c r="S93" s="165">
        <f t="shared" ca="1" si="33"/>
        <v>0</v>
      </c>
      <c r="T93" s="165">
        <f t="shared" ref="T93:Z102" ca="1" si="34">IFERROR(VLOOKUP($H93,$C$16:$Z$76,T$77,FALSE),"")</f>
        <v>0</v>
      </c>
      <c r="U93" s="165">
        <f t="shared" ca="1" si="34"/>
        <v>0</v>
      </c>
      <c r="V93" s="165">
        <f t="shared" ca="1" si="34"/>
        <v>0</v>
      </c>
      <c r="W93" s="165">
        <f t="shared" ca="1" si="34"/>
        <v>0</v>
      </c>
      <c r="X93" s="165">
        <f t="shared" ca="1" si="34"/>
        <v>0</v>
      </c>
      <c r="Y93" s="173">
        <f t="shared" ca="1" si="34"/>
        <v>0</v>
      </c>
      <c r="Z93" s="173">
        <f t="shared" ca="1" si="34"/>
        <v>0</v>
      </c>
    </row>
    <row r="94" spans="1:26" ht="24.95" customHeight="1" x14ac:dyDescent="0.25">
      <c r="A94" s="27"/>
      <c r="B94" s="27"/>
      <c r="C94" s="27">
        <f t="shared" ca="1" si="29"/>
        <v>29</v>
      </c>
      <c r="D94" s="61" t="str">
        <f t="shared" ca="1" si="27"/>
        <v>D29:D72</v>
      </c>
      <c r="E94" s="61">
        <f t="shared" ca="1" si="30"/>
        <v>1</v>
      </c>
      <c r="F94" s="27">
        <f t="shared" ca="1" si="32"/>
        <v>14</v>
      </c>
      <c r="H94" s="27">
        <f t="shared" ca="1" si="31"/>
        <v>14</v>
      </c>
      <c r="I94" s="385"/>
      <c r="J94" s="174" t="str">
        <f t="shared" ca="1" si="33"/>
        <v>Projekt 7</v>
      </c>
      <c r="K94" s="173">
        <f t="shared" ca="1" si="33"/>
        <v>0</v>
      </c>
      <c r="L94" s="173">
        <f t="shared" ca="1" si="33"/>
        <v>0</v>
      </c>
      <c r="M94" s="173">
        <f t="shared" ca="1" si="33"/>
        <v>0</v>
      </c>
      <c r="N94" s="173">
        <f t="shared" ca="1" si="33"/>
        <v>0</v>
      </c>
      <c r="O94" s="173">
        <f t="shared" ca="1" si="33"/>
        <v>0</v>
      </c>
      <c r="P94" s="173">
        <f t="shared" ca="1" si="33"/>
        <v>0</v>
      </c>
      <c r="Q94" s="173">
        <f t="shared" ca="1" si="33"/>
        <v>0</v>
      </c>
      <c r="R94" s="173">
        <f t="shared" ca="1" si="33"/>
        <v>0</v>
      </c>
      <c r="S94" s="165">
        <f t="shared" ca="1" si="33"/>
        <v>0</v>
      </c>
      <c r="T94" s="165">
        <f t="shared" ca="1" si="34"/>
        <v>0</v>
      </c>
      <c r="U94" s="165">
        <f t="shared" ca="1" si="34"/>
        <v>0</v>
      </c>
      <c r="V94" s="165">
        <f t="shared" ca="1" si="34"/>
        <v>0</v>
      </c>
      <c r="W94" s="165">
        <f t="shared" ca="1" si="34"/>
        <v>0</v>
      </c>
      <c r="X94" s="165">
        <f t="shared" ca="1" si="34"/>
        <v>0</v>
      </c>
      <c r="Y94" s="173">
        <f t="shared" ca="1" si="34"/>
        <v>0</v>
      </c>
      <c r="Z94" s="173">
        <f t="shared" ca="1" si="34"/>
        <v>0</v>
      </c>
    </row>
    <row r="95" spans="1:26" ht="24.95" customHeight="1" x14ac:dyDescent="0.25">
      <c r="A95" s="27"/>
      <c r="B95" s="27"/>
      <c r="C95" s="27">
        <f t="shared" ca="1" si="29"/>
        <v>30</v>
      </c>
      <c r="D95" s="61" t="str">
        <f t="shared" ca="1" si="27"/>
        <v>D30:D72</v>
      </c>
      <c r="E95" s="61">
        <f t="shared" ca="1" si="30"/>
        <v>1</v>
      </c>
      <c r="F95" s="27">
        <f t="shared" ca="1" si="32"/>
        <v>15</v>
      </c>
      <c r="H95" s="27">
        <f t="shared" ca="1" si="31"/>
        <v>15</v>
      </c>
      <c r="I95" s="385"/>
      <c r="J95" s="174" t="str">
        <f t="shared" ca="1" si="33"/>
        <v>Projekt 8</v>
      </c>
      <c r="K95" s="173">
        <f t="shared" ca="1" si="33"/>
        <v>0</v>
      </c>
      <c r="L95" s="173">
        <f t="shared" ca="1" si="33"/>
        <v>0</v>
      </c>
      <c r="M95" s="173">
        <f t="shared" ca="1" si="33"/>
        <v>0</v>
      </c>
      <c r="N95" s="173">
        <f t="shared" ca="1" si="33"/>
        <v>0</v>
      </c>
      <c r="O95" s="173">
        <f t="shared" ca="1" si="33"/>
        <v>0</v>
      </c>
      <c r="P95" s="173">
        <f t="shared" ca="1" si="33"/>
        <v>0</v>
      </c>
      <c r="Q95" s="173">
        <f t="shared" ca="1" si="33"/>
        <v>0</v>
      </c>
      <c r="R95" s="173">
        <f t="shared" ca="1" si="33"/>
        <v>0</v>
      </c>
      <c r="S95" s="165">
        <f t="shared" ca="1" si="33"/>
        <v>0</v>
      </c>
      <c r="T95" s="165">
        <f t="shared" ca="1" si="34"/>
        <v>0</v>
      </c>
      <c r="U95" s="165">
        <f t="shared" ca="1" si="34"/>
        <v>0</v>
      </c>
      <c r="V95" s="165">
        <f t="shared" ca="1" si="34"/>
        <v>0</v>
      </c>
      <c r="W95" s="165">
        <f t="shared" ca="1" si="34"/>
        <v>0</v>
      </c>
      <c r="X95" s="165">
        <f t="shared" ca="1" si="34"/>
        <v>0</v>
      </c>
      <c r="Y95" s="173">
        <f t="shared" ca="1" si="34"/>
        <v>0</v>
      </c>
      <c r="Z95" s="173">
        <f t="shared" ca="1" si="34"/>
        <v>0</v>
      </c>
    </row>
    <row r="96" spans="1:26" ht="24.95" customHeight="1" x14ac:dyDescent="0.25">
      <c r="A96" s="27"/>
      <c r="B96" s="27"/>
      <c r="C96" s="27">
        <f t="shared" ca="1" si="29"/>
        <v>31</v>
      </c>
      <c r="D96" s="61" t="str">
        <f t="shared" ca="1" si="27"/>
        <v>D31:D72</v>
      </c>
      <c r="E96" s="61">
        <f t="shared" ca="1" si="30"/>
        <v>1</v>
      </c>
      <c r="F96" s="27">
        <f t="shared" ca="1" si="32"/>
        <v>16</v>
      </c>
      <c r="H96" s="27">
        <f t="shared" ca="1" si="31"/>
        <v>16</v>
      </c>
      <c r="I96" s="385"/>
      <c r="J96" s="174" t="str">
        <f t="shared" ca="1" si="33"/>
        <v>Projekt 9</v>
      </c>
      <c r="K96" s="173">
        <f t="shared" ca="1" si="33"/>
        <v>0</v>
      </c>
      <c r="L96" s="173">
        <f t="shared" ca="1" si="33"/>
        <v>0</v>
      </c>
      <c r="M96" s="173">
        <f t="shared" ca="1" si="33"/>
        <v>0</v>
      </c>
      <c r="N96" s="173">
        <f t="shared" ca="1" si="33"/>
        <v>0</v>
      </c>
      <c r="O96" s="173">
        <f t="shared" ca="1" si="33"/>
        <v>0</v>
      </c>
      <c r="P96" s="173">
        <f t="shared" ca="1" si="33"/>
        <v>0</v>
      </c>
      <c r="Q96" s="173">
        <f t="shared" ca="1" si="33"/>
        <v>0</v>
      </c>
      <c r="R96" s="173">
        <f t="shared" ca="1" si="33"/>
        <v>0</v>
      </c>
      <c r="S96" s="165">
        <f t="shared" ca="1" si="33"/>
        <v>0</v>
      </c>
      <c r="T96" s="165">
        <f t="shared" ca="1" si="34"/>
        <v>0</v>
      </c>
      <c r="U96" s="165">
        <f t="shared" ca="1" si="34"/>
        <v>0</v>
      </c>
      <c r="V96" s="165">
        <f t="shared" ca="1" si="34"/>
        <v>0</v>
      </c>
      <c r="W96" s="165">
        <f t="shared" ca="1" si="34"/>
        <v>0</v>
      </c>
      <c r="X96" s="165">
        <f t="shared" ca="1" si="34"/>
        <v>0</v>
      </c>
      <c r="Y96" s="173">
        <f t="shared" ca="1" si="34"/>
        <v>0</v>
      </c>
      <c r="Z96" s="173">
        <f t="shared" ca="1" si="34"/>
        <v>0</v>
      </c>
    </row>
    <row r="97" spans="1:26" ht="24.95" customHeight="1" x14ac:dyDescent="0.25">
      <c r="A97" s="27"/>
      <c r="B97" s="27"/>
      <c r="C97" s="27">
        <f t="shared" ca="1" si="29"/>
        <v>32</v>
      </c>
      <c r="D97" s="61" t="str">
        <f ca="1">+IF(C97&lt;&gt;"",CONCATENATE("D",C97,":","D72"),"")</f>
        <v>D32:D72</v>
      </c>
      <c r="E97" s="61">
        <f ca="1">+IFERROR(IF(D97&lt;&gt;"",MATCH($E$13,INDIRECT(D97),0),""),"")</f>
        <v>1</v>
      </c>
      <c r="F97" s="27">
        <f t="shared" ca="1" si="32"/>
        <v>17</v>
      </c>
      <c r="H97" s="27">
        <f t="shared" ca="1" si="31"/>
        <v>17</v>
      </c>
      <c r="I97" s="385"/>
      <c r="J97" s="174" t="str">
        <f t="shared" ca="1" si="33"/>
        <v>Projekt 10</v>
      </c>
      <c r="K97" s="173">
        <f t="shared" ca="1" si="33"/>
        <v>0</v>
      </c>
      <c r="L97" s="173">
        <f t="shared" ca="1" si="33"/>
        <v>0</v>
      </c>
      <c r="M97" s="173">
        <f t="shared" ca="1" si="33"/>
        <v>0</v>
      </c>
      <c r="N97" s="173">
        <f t="shared" ca="1" si="33"/>
        <v>0</v>
      </c>
      <c r="O97" s="173">
        <f t="shared" ca="1" si="33"/>
        <v>0</v>
      </c>
      <c r="P97" s="173">
        <f t="shared" ca="1" si="33"/>
        <v>0</v>
      </c>
      <c r="Q97" s="173">
        <f t="shared" ca="1" si="33"/>
        <v>0</v>
      </c>
      <c r="R97" s="173">
        <f t="shared" ca="1" si="33"/>
        <v>0</v>
      </c>
      <c r="S97" s="165">
        <f t="shared" ca="1" si="33"/>
        <v>0</v>
      </c>
      <c r="T97" s="165">
        <f t="shared" ca="1" si="34"/>
        <v>0</v>
      </c>
      <c r="U97" s="165">
        <f t="shared" ca="1" si="34"/>
        <v>0</v>
      </c>
      <c r="V97" s="165">
        <f t="shared" ca="1" si="34"/>
        <v>0</v>
      </c>
      <c r="W97" s="165">
        <f t="shared" ca="1" si="34"/>
        <v>0</v>
      </c>
      <c r="X97" s="165">
        <f t="shared" ca="1" si="34"/>
        <v>0</v>
      </c>
      <c r="Y97" s="173">
        <f t="shared" ca="1" si="34"/>
        <v>0</v>
      </c>
      <c r="Z97" s="173">
        <f t="shared" ca="1" si="34"/>
        <v>0</v>
      </c>
    </row>
    <row r="98" spans="1:26" ht="24.95" customHeight="1" x14ac:dyDescent="0.25">
      <c r="A98" s="27"/>
      <c r="B98" s="27"/>
      <c r="C98" s="27">
        <f t="shared" ca="1" si="29"/>
        <v>33</v>
      </c>
      <c r="D98" s="61" t="str">
        <f t="shared" ca="1" si="27"/>
        <v>D33:D72</v>
      </c>
      <c r="E98" s="61">
        <f t="shared" ca="1" si="30"/>
        <v>1</v>
      </c>
      <c r="F98" s="27">
        <f t="shared" ca="1" si="32"/>
        <v>18</v>
      </c>
      <c r="H98" s="27">
        <f t="shared" ca="1" si="31"/>
        <v>18</v>
      </c>
      <c r="I98" s="385"/>
      <c r="J98" s="174" t="str">
        <f t="shared" ca="1" si="33"/>
        <v>Projekt 11</v>
      </c>
      <c r="K98" s="173">
        <f t="shared" ca="1" si="33"/>
        <v>0</v>
      </c>
      <c r="L98" s="173">
        <f t="shared" ca="1" si="33"/>
        <v>0</v>
      </c>
      <c r="M98" s="173">
        <f t="shared" ca="1" si="33"/>
        <v>0</v>
      </c>
      <c r="N98" s="173">
        <f t="shared" ca="1" si="33"/>
        <v>0</v>
      </c>
      <c r="O98" s="173">
        <f t="shared" ca="1" si="33"/>
        <v>0</v>
      </c>
      <c r="P98" s="173">
        <f t="shared" ca="1" si="33"/>
        <v>0</v>
      </c>
      <c r="Q98" s="173">
        <f t="shared" ca="1" si="33"/>
        <v>0</v>
      </c>
      <c r="R98" s="173">
        <f t="shared" ca="1" si="33"/>
        <v>0</v>
      </c>
      <c r="S98" s="165">
        <f t="shared" ca="1" si="33"/>
        <v>0</v>
      </c>
      <c r="T98" s="165">
        <f t="shared" ca="1" si="34"/>
        <v>0</v>
      </c>
      <c r="U98" s="165">
        <f t="shared" ca="1" si="34"/>
        <v>0</v>
      </c>
      <c r="V98" s="165">
        <f t="shared" ca="1" si="34"/>
        <v>0</v>
      </c>
      <c r="W98" s="165">
        <f t="shared" ca="1" si="34"/>
        <v>0</v>
      </c>
      <c r="X98" s="165">
        <f t="shared" ca="1" si="34"/>
        <v>0</v>
      </c>
      <c r="Y98" s="173">
        <f t="shared" ca="1" si="34"/>
        <v>0</v>
      </c>
      <c r="Z98" s="173">
        <f t="shared" ca="1" si="34"/>
        <v>0</v>
      </c>
    </row>
    <row r="99" spans="1:26" ht="24.95" customHeight="1" x14ac:dyDescent="0.25">
      <c r="A99" s="27"/>
      <c r="B99" s="27"/>
      <c r="C99" s="27">
        <f t="shared" ca="1" si="29"/>
        <v>34</v>
      </c>
      <c r="D99" s="61" t="str">
        <f t="shared" ca="1" si="27"/>
        <v>D34:D72</v>
      </c>
      <c r="E99" s="61">
        <f t="shared" ca="1" si="30"/>
        <v>1</v>
      </c>
      <c r="F99" s="27">
        <f t="shared" ca="1" si="32"/>
        <v>19</v>
      </c>
      <c r="H99" s="27">
        <f t="shared" ca="1" si="28"/>
        <v>19</v>
      </c>
      <c r="I99" s="385"/>
      <c r="J99" s="174" t="str">
        <f t="shared" ca="1" si="33"/>
        <v>Projekt 12</v>
      </c>
      <c r="K99" s="173">
        <f t="shared" ca="1" si="33"/>
        <v>0</v>
      </c>
      <c r="L99" s="173">
        <f t="shared" ca="1" si="33"/>
        <v>0</v>
      </c>
      <c r="M99" s="173">
        <f t="shared" ca="1" si="33"/>
        <v>0</v>
      </c>
      <c r="N99" s="173">
        <f t="shared" ca="1" si="33"/>
        <v>0</v>
      </c>
      <c r="O99" s="173">
        <f t="shared" ca="1" si="33"/>
        <v>0</v>
      </c>
      <c r="P99" s="173">
        <f t="shared" ca="1" si="33"/>
        <v>0</v>
      </c>
      <c r="Q99" s="173">
        <f t="shared" ca="1" si="33"/>
        <v>0</v>
      </c>
      <c r="R99" s="173">
        <f t="shared" ca="1" si="33"/>
        <v>0</v>
      </c>
      <c r="S99" s="165">
        <f t="shared" ca="1" si="33"/>
        <v>0</v>
      </c>
      <c r="T99" s="165">
        <f t="shared" ca="1" si="34"/>
        <v>0</v>
      </c>
      <c r="U99" s="165">
        <f t="shared" ca="1" si="34"/>
        <v>0</v>
      </c>
      <c r="V99" s="165">
        <f t="shared" ca="1" si="34"/>
        <v>0</v>
      </c>
      <c r="W99" s="165">
        <f t="shared" ca="1" si="34"/>
        <v>0</v>
      </c>
      <c r="X99" s="165">
        <f t="shared" ca="1" si="34"/>
        <v>0</v>
      </c>
      <c r="Y99" s="173">
        <f t="shared" ca="1" si="34"/>
        <v>0</v>
      </c>
      <c r="Z99" s="173">
        <f t="shared" ca="1" si="34"/>
        <v>0</v>
      </c>
    </row>
    <row r="100" spans="1:26" ht="24.95" customHeight="1" x14ac:dyDescent="0.25">
      <c r="A100" s="27"/>
      <c r="B100" s="27"/>
      <c r="C100" s="27">
        <f t="shared" ca="1" si="29"/>
        <v>35</v>
      </c>
      <c r="D100" s="61" t="str">
        <f t="shared" ca="1" si="27"/>
        <v>D35:D72</v>
      </c>
      <c r="E100" s="61">
        <f ca="1">+IFERROR(IF(D100&lt;&gt;"",MATCH($E$13,INDIRECT(D100),0),""),"")</f>
        <v>2</v>
      </c>
      <c r="F100" s="27">
        <f t="shared" ca="1" si="32"/>
        <v>21</v>
      </c>
      <c r="H100" s="27">
        <f t="shared" ca="1" si="28"/>
        <v>21</v>
      </c>
      <c r="I100" s="385"/>
      <c r="J100" s="174" t="str">
        <f t="shared" ca="1" si="33"/>
        <v>Projekt 14</v>
      </c>
      <c r="K100" s="173">
        <f t="shared" ca="1" si="33"/>
        <v>0</v>
      </c>
      <c r="L100" s="173">
        <f t="shared" ca="1" si="33"/>
        <v>0</v>
      </c>
      <c r="M100" s="173">
        <f t="shared" ca="1" si="33"/>
        <v>0</v>
      </c>
      <c r="N100" s="173">
        <f t="shared" ca="1" si="33"/>
        <v>0</v>
      </c>
      <c r="O100" s="173">
        <f t="shared" ca="1" si="33"/>
        <v>0</v>
      </c>
      <c r="P100" s="173">
        <f t="shared" ca="1" si="33"/>
        <v>0</v>
      </c>
      <c r="Q100" s="173">
        <f t="shared" ca="1" si="33"/>
        <v>0</v>
      </c>
      <c r="R100" s="173">
        <f t="shared" ca="1" si="33"/>
        <v>0</v>
      </c>
      <c r="S100" s="165">
        <f t="shared" ca="1" si="33"/>
        <v>0</v>
      </c>
      <c r="T100" s="165">
        <f t="shared" ca="1" si="34"/>
        <v>0</v>
      </c>
      <c r="U100" s="165">
        <f t="shared" ca="1" si="34"/>
        <v>0</v>
      </c>
      <c r="V100" s="165">
        <f t="shared" ca="1" si="34"/>
        <v>0</v>
      </c>
      <c r="W100" s="165">
        <f t="shared" ca="1" si="34"/>
        <v>0</v>
      </c>
      <c r="X100" s="165">
        <f t="shared" ca="1" si="34"/>
        <v>0</v>
      </c>
      <c r="Y100" s="173">
        <f t="shared" ca="1" si="34"/>
        <v>0</v>
      </c>
      <c r="Z100" s="173">
        <f t="shared" ca="1" si="34"/>
        <v>0</v>
      </c>
    </row>
    <row r="101" spans="1:26" ht="24.95" customHeight="1" x14ac:dyDescent="0.25">
      <c r="A101" s="27"/>
      <c r="B101" s="27"/>
      <c r="C101" s="27">
        <f t="shared" ca="1" si="29"/>
        <v>37</v>
      </c>
      <c r="D101" s="61" t="str">
        <f t="shared" ca="1" si="27"/>
        <v>D37:D72</v>
      </c>
      <c r="E101" s="61">
        <f t="shared" ca="1" si="30"/>
        <v>1</v>
      </c>
      <c r="F101" s="27">
        <f t="shared" ca="1" si="32"/>
        <v>22</v>
      </c>
      <c r="H101" s="27">
        <f t="shared" ca="1" si="28"/>
        <v>22</v>
      </c>
      <c r="I101" s="385"/>
      <c r="J101" s="174" t="str">
        <f t="shared" ca="1" si="33"/>
        <v>Projekt 15</v>
      </c>
      <c r="K101" s="173">
        <f t="shared" ca="1" si="33"/>
        <v>0</v>
      </c>
      <c r="L101" s="173">
        <f t="shared" ca="1" si="33"/>
        <v>0</v>
      </c>
      <c r="M101" s="173">
        <f t="shared" ca="1" si="33"/>
        <v>0</v>
      </c>
      <c r="N101" s="173">
        <f t="shared" ca="1" si="33"/>
        <v>0</v>
      </c>
      <c r="O101" s="173">
        <f t="shared" ca="1" si="33"/>
        <v>0</v>
      </c>
      <c r="P101" s="173">
        <f t="shared" ca="1" si="33"/>
        <v>0</v>
      </c>
      <c r="Q101" s="173">
        <f t="shared" ca="1" si="33"/>
        <v>0</v>
      </c>
      <c r="R101" s="173">
        <f t="shared" ca="1" si="33"/>
        <v>0</v>
      </c>
      <c r="S101" s="165">
        <f t="shared" ca="1" si="33"/>
        <v>0</v>
      </c>
      <c r="T101" s="165">
        <f t="shared" ca="1" si="34"/>
        <v>0</v>
      </c>
      <c r="U101" s="165">
        <f t="shared" ca="1" si="34"/>
        <v>0</v>
      </c>
      <c r="V101" s="165">
        <f t="shared" ca="1" si="34"/>
        <v>0</v>
      </c>
      <c r="W101" s="165">
        <f t="shared" ca="1" si="34"/>
        <v>0</v>
      </c>
      <c r="X101" s="165">
        <f t="shared" ca="1" si="34"/>
        <v>0</v>
      </c>
      <c r="Y101" s="173">
        <f t="shared" ca="1" si="34"/>
        <v>0</v>
      </c>
      <c r="Z101" s="173">
        <f t="shared" ca="1" si="34"/>
        <v>0</v>
      </c>
    </row>
    <row r="102" spans="1:26" ht="24.95" customHeight="1" x14ac:dyDescent="0.25">
      <c r="A102" s="27"/>
      <c r="B102" s="27"/>
      <c r="C102" s="27">
        <f t="shared" ca="1" si="29"/>
        <v>38</v>
      </c>
      <c r="D102" s="61" t="str">
        <f t="shared" ca="1" si="27"/>
        <v>D38:D72</v>
      </c>
      <c r="E102" s="61">
        <f t="shared" ca="1" si="30"/>
        <v>1</v>
      </c>
      <c r="F102" s="27">
        <f t="shared" ca="1" si="32"/>
        <v>23</v>
      </c>
      <c r="H102" s="27">
        <f t="shared" ca="1" si="28"/>
        <v>23</v>
      </c>
      <c r="I102" s="385"/>
      <c r="J102" s="174" t="str">
        <f t="shared" ca="1" si="33"/>
        <v>Projekt 16</v>
      </c>
      <c r="K102" s="173">
        <f t="shared" ca="1" si="33"/>
        <v>0</v>
      </c>
      <c r="L102" s="173">
        <f t="shared" ca="1" si="33"/>
        <v>0</v>
      </c>
      <c r="M102" s="173">
        <f t="shared" ca="1" si="33"/>
        <v>0</v>
      </c>
      <c r="N102" s="173">
        <f t="shared" ca="1" si="33"/>
        <v>0</v>
      </c>
      <c r="O102" s="173">
        <f t="shared" ca="1" si="33"/>
        <v>0</v>
      </c>
      <c r="P102" s="173">
        <f t="shared" ca="1" si="33"/>
        <v>0</v>
      </c>
      <c r="Q102" s="173">
        <f t="shared" ca="1" si="33"/>
        <v>0</v>
      </c>
      <c r="R102" s="173">
        <f t="shared" ca="1" si="33"/>
        <v>0</v>
      </c>
      <c r="S102" s="165">
        <f t="shared" ca="1" si="33"/>
        <v>0</v>
      </c>
      <c r="T102" s="165">
        <f t="shared" ca="1" si="34"/>
        <v>0</v>
      </c>
      <c r="U102" s="165">
        <f t="shared" ca="1" si="34"/>
        <v>0</v>
      </c>
      <c r="V102" s="165">
        <f t="shared" ca="1" si="34"/>
        <v>0</v>
      </c>
      <c r="W102" s="165">
        <f t="shared" ca="1" si="34"/>
        <v>0</v>
      </c>
      <c r="X102" s="165">
        <f t="shared" ca="1" si="34"/>
        <v>0</v>
      </c>
      <c r="Y102" s="173">
        <f t="shared" ca="1" si="34"/>
        <v>0</v>
      </c>
      <c r="Z102" s="173">
        <f t="shared" ca="1" si="34"/>
        <v>0</v>
      </c>
    </row>
    <row r="103" spans="1:26" ht="24.95" customHeight="1" x14ac:dyDescent="0.25">
      <c r="A103" s="27"/>
      <c r="B103" s="27"/>
      <c r="C103" s="27">
        <f t="shared" ca="1" si="29"/>
        <v>39</v>
      </c>
      <c r="D103" s="61" t="str">
        <f t="shared" ca="1" si="27"/>
        <v>D39:D72</v>
      </c>
      <c r="E103" s="61">
        <f t="shared" ca="1" si="30"/>
        <v>1</v>
      </c>
      <c r="F103" s="27">
        <f t="shared" ca="1" si="32"/>
        <v>24</v>
      </c>
      <c r="H103" s="27">
        <f t="shared" ca="1" si="28"/>
        <v>24</v>
      </c>
      <c r="I103" s="385"/>
      <c r="J103" s="174" t="str">
        <f t="shared" ref="J103:S110" ca="1" si="35">IFERROR(VLOOKUP($H103,$C$16:$Z$76,J$77,FALSE),"")</f>
        <v>Projekt 17</v>
      </c>
      <c r="K103" s="173">
        <f t="shared" ca="1" si="35"/>
        <v>0</v>
      </c>
      <c r="L103" s="173">
        <f t="shared" ca="1" si="35"/>
        <v>0</v>
      </c>
      <c r="M103" s="173">
        <f t="shared" ca="1" si="35"/>
        <v>0</v>
      </c>
      <c r="N103" s="173">
        <f t="shared" ca="1" si="35"/>
        <v>0</v>
      </c>
      <c r="O103" s="173">
        <f t="shared" ca="1" si="35"/>
        <v>0</v>
      </c>
      <c r="P103" s="173">
        <f t="shared" ca="1" si="35"/>
        <v>0</v>
      </c>
      <c r="Q103" s="173">
        <f t="shared" ca="1" si="35"/>
        <v>0</v>
      </c>
      <c r="R103" s="173">
        <f t="shared" ca="1" si="35"/>
        <v>0</v>
      </c>
      <c r="S103" s="165">
        <f t="shared" ca="1" si="35"/>
        <v>0</v>
      </c>
      <c r="T103" s="165">
        <f t="shared" ref="T103:Z110" ca="1" si="36">IFERROR(VLOOKUP($H103,$C$16:$Z$76,T$77,FALSE),"")</f>
        <v>0</v>
      </c>
      <c r="U103" s="165">
        <f t="shared" ca="1" si="36"/>
        <v>0</v>
      </c>
      <c r="V103" s="165">
        <f t="shared" ca="1" si="36"/>
        <v>0</v>
      </c>
      <c r="W103" s="165">
        <f t="shared" ca="1" si="36"/>
        <v>0</v>
      </c>
      <c r="X103" s="165">
        <f t="shared" ca="1" si="36"/>
        <v>0</v>
      </c>
      <c r="Y103" s="173">
        <f t="shared" ca="1" si="36"/>
        <v>0</v>
      </c>
      <c r="Z103" s="173">
        <f t="shared" ca="1" si="36"/>
        <v>0</v>
      </c>
    </row>
    <row r="104" spans="1:26" ht="24.95" customHeight="1" x14ac:dyDescent="0.25">
      <c r="A104" s="27"/>
      <c r="B104" s="27"/>
      <c r="C104" s="27">
        <f t="shared" ca="1" si="29"/>
        <v>40</v>
      </c>
      <c r="D104" s="61" t="str">
        <f t="shared" ca="1" si="27"/>
        <v>D40:D72</v>
      </c>
      <c r="E104" s="61">
        <f t="shared" ca="1" si="30"/>
        <v>1</v>
      </c>
      <c r="F104" s="27">
        <f t="shared" ca="1" si="32"/>
        <v>25</v>
      </c>
      <c r="H104" s="27">
        <f t="shared" ca="1" si="28"/>
        <v>25</v>
      </c>
      <c r="I104" s="385"/>
      <c r="J104" s="174" t="str">
        <f t="shared" ca="1" si="35"/>
        <v>Projekt 18</v>
      </c>
      <c r="K104" s="173">
        <f t="shared" ca="1" si="35"/>
        <v>0</v>
      </c>
      <c r="L104" s="173">
        <f t="shared" ca="1" si="35"/>
        <v>0</v>
      </c>
      <c r="M104" s="173">
        <f t="shared" ca="1" si="35"/>
        <v>0</v>
      </c>
      <c r="N104" s="173">
        <f t="shared" ca="1" si="35"/>
        <v>0</v>
      </c>
      <c r="O104" s="173">
        <f t="shared" ca="1" si="35"/>
        <v>0</v>
      </c>
      <c r="P104" s="173">
        <f t="shared" ca="1" si="35"/>
        <v>0</v>
      </c>
      <c r="Q104" s="173">
        <f t="shared" ca="1" si="35"/>
        <v>0</v>
      </c>
      <c r="R104" s="173">
        <f t="shared" ca="1" si="35"/>
        <v>0</v>
      </c>
      <c r="S104" s="165">
        <f t="shared" ca="1" si="35"/>
        <v>0</v>
      </c>
      <c r="T104" s="165">
        <f t="shared" ca="1" si="36"/>
        <v>0</v>
      </c>
      <c r="U104" s="165">
        <f t="shared" ca="1" si="36"/>
        <v>0</v>
      </c>
      <c r="V104" s="165">
        <f t="shared" ca="1" si="36"/>
        <v>0</v>
      </c>
      <c r="W104" s="165">
        <f t="shared" ca="1" si="36"/>
        <v>0</v>
      </c>
      <c r="X104" s="165">
        <f t="shared" ca="1" si="36"/>
        <v>0</v>
      </c>
      <c r="Y104" s="173">
        <f t="shared" ca="1" si="36"/>
        <v>0</v>
      </c>
      <c r="Z104" s="173">
        <f t="shared" ca="1" si="36"/>
        <v>0</v>
      </c>
    </row>
    <row r="105" spans="1:26" ht="24.95" customHeight="1" x14ac:dyDescent="0.25">
      <c r="A105" s="27"/>
      <c r="B105" s="27"/>
      <c r="C105" s="27">
        <f t="shared" ca="1" si="29"/>
        <v>41</v>
      </c>
      <c r="D105" s="61" t="str">
        <f t="shared" ca="1" si="27"/>
        <v>D41:D72</v>
      </c>
      <c r="E105" s="61">
        <f t="shared" ca="1" si="30"/>
        <v>1</v>
      </c>
      <c r="F105" s="27">
        <f t="shared" ca="1" si="32"/>
        <v>26</v>
      </c>
      <c r="H105" s="27">
        <f t="shared" ca="1" si="28"/>
        <v>26</v>
      </c>
      <c r="I105" s="385"/>
      <c r="J105" s="174" t="str">
        <f t="shared" ca="1" si="35"/>
        <v>Projekt 19</v>
      </c>
      <c r="K105" s="173">
        <f t="shared" ca="1" si="35"/>
        <v>0</v>
      </c>
      <c r="L105" s="173">
        <f t="shared" ca="1" si="35"/>
        <v>0</v>
      </c>
      <c r="M105" s="173">
        <f t="shared" ca="1" si="35"/>
        <v>0</v>
      </c>
      <c r="N105" s="173">
        <f t="shared" ca="1" si="35"/>
        <v>0</v>
      </c>
      <c r="O105" s="173">
        <f t="shared" ca="1" si="35"/>
        <v>0</v>
      </c>
      <c r="P105" s="173">
        <f t="shared" ca="1" si="35"/>
        <v>0</v>
      </c>
      <c r="Q105" s="173">
        <f t="shared" ca="1" si="35"/>
        <v>0</v>
      </c>
      <c r="R105" s="173">
        <f t="shared" ca="1" si="35"/>
        <v>0</v>
      </c>
      <c r="S105" s="165">
        <f t="shared" ca="1" si="35"/>
        <v>0</v>
      </c>
      <c r="T105" s="165">
        <f t="shared" ca="1" si="36"/>
        <v>0</v>
      </c>
      <c r="U105" s="165">
        <f t="shared" ca="1" si="36"/>
        <v>0</v>
      </c>
      <c r="V105" s="165">
        <f t="shared" ca="1" si="36"/>
        <v>0</v>
      </c>
      <c r="W105" s="165">
        <f t="shared" ca="1" si="36"/>
        <v>0</v>
      </c>
      <c r="X105" s="165">
        <f t="shared" ca="1" si="36"/>
        <v>0</v>
      </c>
      <c r="Y105" s="173">
        <f t="shared" ca="1" si="36"/>
        <v>0</v>
      </c>
      <c r="Z105" s="173">
        <f t="shared" ca="1" si="36"/>
        <v>0</v>
      </c>
    </row>
    <row r="106" spans="1:26" ht="24.95" customHeight="1" x14ac:dyDescent="0.25">
      <c r="A106" s="27"/>
      <c r="B106" s="27"/>
      <c r="C106" s="27">
        <f t="shared" ca="1" si="29"/>
        <v>42</v>
      </c>
      <c r="D106" s="61" t="str">
        <f t="shared" ca="1" si="27"/>
        <v>D42:D72</v>
      </c>
      <c r="E106" s="61">
        <f t="shared" ca="1" si="30"/>
        <v>1</v>
      </c>
      <c r="F106" s="27">
        <f t="shared" ca="1" si="32"/>
        <v>27</v>
      </c>
      <c r="H106" s="27">
        <f t="shared" ca="1" si="28"/>
        <v>27</v>
      </c>
      <c r="I106" s="385"/>
      <c r="J106" s="174" t="str">
        <f t="shared" ca="1" si="35"/>
        <v>Projekt 20</v>
      </c>
      <c r="K106" s="173">
        <f t="shared" ca="1" si="35"/>
        <v>0</v>
      </c>
      <c r="L106" s="173">
        <f t="shared" ca="1" si="35"/>
        <v>0</v>
      </c>
      <c r="M106" s="173">
        <f t="shared" ca="1" si="35"/>
        <v>0</v>
      </c>
      <c r="N106" s="173">
        <f t="shared" ca="1" si="35"/>
        <v>0</v>
      </c>
      <c r="O106" s="173">
        <f t="shared" ca="1" si="35"/>
        <v>0</v>
      </c>
      <c r="P106" s="173">
        <f t="shared" ca="1" si="35"/>
        <v>0</v>
      </c>
      <c r="Q106" s="173">
        <f t="shared" ca="1" si="35"/>
        <v>0</v>
      </c>
      <c r="R106" s="173">
        <f t="shared" ca="1" si="35"/>
        <v>0</v>
      </c>
      <c r="S106" s="165">
        <f t="shared" ca="1" si="35"/>
        <v>0</v>
      </c>
      <c r="T106" s="165">
        <f t="shared" ca="1" si="36"/>
        <v>0</v>
      </c>
      <c r="U106" s="165">
        <f t="shared" ca="1" si="36"/>
        <v>0</v>
      </c>
      <c r="V106" s="165">
        <f t="shared" ca="1" si="36"/>
        <v>0</v>
      </c>
      <c r="W106" s="165">
        <f t="shared" ca="1" si="36"/>
        <v>0</v>
      </c>
      <c r="X106" s="165">
        <f t="shared" ca="1" si="36"/>
        <v>0</v>
      </c>
      <c r="Y106" s="173">
        <f t="shared" ca="1" si="36"/>
        <v>0</v>
      </c>
      <c r="Z106" s="173">
        <f t="shared" ca="1" si="36"/>
        <v>0</v>
      </c>
    </row>
    <row r="107" spans="1:26" ht="24.95" customHeight="1" x14ac:dyDescent="0.25">
      <c r="A107" s="27"/>
      <c r="B107" s="27"/>
      <c r="C107" s="27">
        <f t="shared" ca="1" si="29"/>
        <v>43</v>
      </c>
      <c r="D107" s="61" t="str">
        <f t="shared" ca="1" si="27"/>
        <v>D43:D72</v>
      </c>
      <c r="E107" s="61">
        <f t="shared" ca="1" si="30"/>
        <v>1</v>
      </c>
      <c r="F107" s="27">
        <f t="shared" ca="1" si="32"/>
        <v>28</v>
      </c>
      <c r="H107" s="27">
        <f t="shared" ca="1" si="28"/>
        <v>28</v>
      </c>
      <c r="I107" s="385"/>
      <c r="J107" s="174" t="str">
        <f t="shared" ca="1" si="35"/>
        <v>Projekt 21</v>
      </c>
      <c r="K107" s="173">
        <f t="shared" ca="1" si="35"/>
        <v>0</v>
      </c>
      <c r="L107" s="173">
        <f t="shared" ca="1" si="35"/>
        <v>0</v>
      </c>
      <c r="M107" s="173">
        <f t="shared" ca="1" si="35"/>
        <v>0</v>
      </c>
      <c r="N107" s="173">
        <f t="shared" ca="1" si="35"/>
        <v>0</v>
      </c>
      <c r="O107" s="173">
        <f t="shared" ca="1" si="35"/>
        <v>0</v>
      </c>
      <c r="P107" s="173">
        <f t="shared" ca="1" si="35"/>
        <v>0</v>
      </c>
      <c r="Q107" s="173">
        <f t="shared" ca="1" si="35"/>
        <v>0</v>
      </c>
      <c r="R107" s="173">
        <f t="shared" ca="1" si="35"/>
        <v>0</v>
      </c>
      <c r="S107" s="165">
        <f t="shared" ca="1" si="35"/>
        <v>0</v>
      </c>
      <c r="T107" s="165">
        <f t="shared" ca="1" si="36"/>
        <v>0</v>
      </c>
      <c r="U107" s="165">
        <f t="shared" ca="1" si="36"/>
        <v>0</v>
      </c>
      <c r="V107" s="165">
        <f t="shared" ca="1" si="36"/>
        <v>0</v>
      </c>
      <c r="W107" s="165">
        <f t="shared" ca="1" si="36"/>
        <v>0</v>
      </c>
      <c r="X107" s="165">
        <f t="shared" ca="1" si="36"/>
        <v>0</v>
      </c>
      <c r="Y107" s="173">
        <f t="shared" ca="1" si="36"/>
        <v>0</v>
      </c>
      <c r="Z107" s="173">
        <f t="shared" ca="1" si="36"/>
        <v>0</v>
      </c>
    </row>
    <row r="108" spans="1:26" ht="24.95" customHeight="1" x14ac:dyDescent="0.25">
      <c r="A108" s="27"/>
      <c r="B108" s="27"/>
      <c r="C108" s="27">
        <f ca="1">IFERROR(IF(16+F107&lt;=ROW($C$72),16+F107,""),"")</f>
        <v>44</v>
      </c>
      <c r="D108" s="61" t="str">
        <f t="shared" ca="1" si="27"/>
        <v>D44:D72</v>
      </c>
      <c r="E108" s="61">
        <f t="shared" ca="1" si="30"/>
        <v>1</v>
      </c>
      <c r="F108" s="27">
        <f t="shared" ca="1" si="32"/>
        <v>29</v>
      </c>
      <c r="H108" s="27">
        <f t="shared" ca="1" si="28"/>
        <v>29</v>
      </c>
      <c r="I108" s="385"/>
      <c r="J108" s="174" t="str">
        <f t="shared" ca="1" si="35"/>
        <v>Projekt 22</v>
      </c>
      <c r="K108" s="173">
        <f t="shared" ca="1" si="35"/>
        <v>0</v>
      </c>
      <c r="L108" s="173">
        <f t="shared" ca="1" si="35"/>
        <v>0</v>
      </c>
      <c r="M108" s="173">
        <f t="shared" ca="1" si="35"/>
        <v>0</v>
      </c>
      <c r="N108" s="173">
        <f t="shared" ca="1" si="35"/>
        <v>0</v>
      </c>
      <c r="O108" s="173">
        <f t="shared" ca="1" si="35"/>
        <v>0</v>
      </c>
      <c r="P108" s="173">
        <f t="shared" ca="1" si="35"/>
        <v>0</v>
      </c>
      <c r="Q108" s="173">
        <f t="shared" ca="1" si="35"/>
        <v>0</v>
      </c>
      <c r="R108" s="173">
        <f t="shared" ca="1" si="35"/>
        <v>0</v>
      </c>
      <c r="S108" s="165">
        <f t="shared" ca="1" si="35"/>
        <v>0</v>
      </c>
      <c r="T108" s="165">
        <f t="shared" ca="1" si="36"/>
        <v>0</v>
      </c>
      <c r="U108" s="165">
        <f t="shared" ca="1" si="36"/>
        <v>0</v>
      </c>
      <c r="V108" s="165">
        <f t="shared" ca="1" si="36"/>
        <v>0</v>
      </c>
      <c r="W108" s="165">
        <f t="shared" ca="1" si="36"/>
        <v>0</v>
      </c>
      <c r="X108" s="165">
        <f t="shared" ca="1" si="36"/>
        <v>0</v>
      </c>
      <c r="Y108" s="173">
        <f t="shared" ca="1" si="36"/>
        <v>0</v>
      </c>
      <c r="Z108" s="173">
        <f t="shared" ca="1" si="36"/>
        <v>0</v>
      </c>
    </row>
    <row r="109" spans="1:26" ht="24.95" customHeight="1" x14ac:dyDescent="0.25">
      <c r="A109" s="27"/>
      <c r="B109" s="27"/>
      <c r="C109" s="27">
        <f t="shared" ca="1" si="29"/>
        <v>45</v>
      </c>
      <c r="D109" s="61" t="str">
        <f t="shared" ca="1" si="27"/>
        <v>D45:D72</v>
      </c>
      <c r="E109" s="61">
        <f t="shared" ca="1" si="30"/>
        <v>1</v>
      </c>
      <c r="F109" s="27">
        <f t="shared" ca="1" si="32"/>
        <v>30</v>
      </c>
      <c r="H109" s="27">
        <f t="shared" ca="1" si="28"/>
        <v>30</v>
      </c>
      <c r="I109" s="385"/>
      <c r="J109" s="174" t="str">
        <f t="shared" ca="1" si="35"/>
        <v>Projekt 23</v>
      </c>
      <c r="K109" s="173">
        <f t="shared" ca="1" si="35"/>
        <v>0</v>
      </c>
      <c r="L109" s="173">
        <f t="shared" ca="1" si="35"/>
        <v>0</v>
      </c>
      <c r="M109" s="173">
        <f t="shared" ca="1" si="35"/>
        <v>0</v>
      </c>
      <c r="N109" s="173">
        <f t="shared" ca="1" si="35"/>
        <v>0</v>
      </c>
      <c r="O109" s="173">
        <f t="shared" ca="1" si="35"/>
        <v>0</v>
      </c>
      <c r="P109" s="173">
        <f t="shared" ca="1" si="35"/>
        <v>0</v>
      </c>
      <c r="Q109" s="173">
        <f t="shared" ca="1" si="35"/>
        <v>0</v>
      </c>
      <c r="R109" s="173">
        <f t="shared" ca="1" si="35"/>
        <v>0</v>
      </c>
      <c r="S109" s="165">
        <f t="shared" ca="1" si="35"/>
        <v>0</v>
      </c>
      <c r="T109" s="165">
        <f t="shared" ca="1" si="36"/>
        <v>0</v>
      </c>
      <c r="U109" s="165">
        <f t="shared" ca="1" si="36"/>
        <v>0</v>
      </c>
      <c r="V109" s="165">
        <f t="shared" ca="1" si="36"/>
        <v>0</v>
      </c>
      <c r="W109" s="165">
        <f t="shared" ca="1" si="36"/>
        <v>0</v>
      </c>
      <c r="X109" s="165">
        <f t="shared" ca="1" si="36"/>
        <v>0</v>
      </c>
      <c r="Y109" s="173">
        <f t="shared" ca="1" si="36"/>
        <v>0</v>
      </c>
      <c r="Z109" s="173">
        <f t="shared" ca="1" si="36"/>
        <v>0</v>
      </c>
    </row>
    <row r="110" spans="1:26" ht="24.95" customHeight="1" x14ac:dyDescent="0.25">
      <c r="A110" s="27"/>
      <c r="B110" s="27"/>
      <c r="C110" s="27">
        <f t="shared" ca="1" si="29"/>
        <v>46</v>
      </c>
      <c r="D110" s="61" t="str">
        <f t="shared" ca="1" si="27"/>
        <v>D46:D72</v>
      </c>
      <c r="E110" s="61">
        <f t="shared" ref="E110" ca="1" si="37">+IFERROR(IF(D110&lt;&gt;"",MATCH($E$13,INDIRECT(D110),0),""),"")</f>
        <v>1</v>
      </c>
      <c r="F110" s="27">
        <f t="shared" ref="F110" ca="1" si="38">IF(E110&lt;&gt;"",+E110+F109,"")</f>
        <v>31</v>
      </c>
      <c r="H110" s="27">
        <f ca="1">IFERROR(F110,"")</f>
        <v>31</v>
      </c>
      <c r="I110" s="385"/>
      <c r="J110" s="174" t="str">
        <f t="shared" ca="1" si="35"/>
        <v>Projekt 24</v>
      </c>
      <c r="K110" s="173">
        <f t="shared" ca="1" si="35"/>
        <v>0</v>
      </c>
      <c r="L110" s="173">
        <f t="shared" ca="1" si="35"/>
        <v>0</v>
      </c>
      <c r="M110" s="173">
        <f t="shared" ca="1" si="35"/>
        <v>0</v>
      </c>
      <c r="N110" s="173">
        <f t="shared" ca="1" si="35"/>
        <v>0</v>
      </c>
      <c r="O110" s="173">
        <f t="shared" ca="1" si="35"/>
        <v>0</v>
      </c>
      <c r="P110" s="173">
        <f t="shared" ca="1" si="35"/>
        <v>0</v>
      </c>
      <c r="Q110" s="173">
        <f t="shared" ca="1" si="35"/>
        <v>0</v>
      </c>
      <c r="R110" s="173">
        <f t="shared" ca="1" si="35"/>
        <v>0</v>
      </c>
      <c r="S110" s="165">
        <f t="shared" ca="1" si="35"/>
        <v>0</v>
      </c>
      <c r="T110" s="165">
        <f t="shared" ca="1" si="36"/>
        <v>0</v>
      </c>
      <c r="U110" s="165">
        <f t="shared" ca="1" si="36"/>
        <v>0</v>
      </c>
      <c r="V110" s="165">
        <f t="shared" ca="1" si="36"/>
        <v>0</v>
      </c>
      <c r="W110" s="165">
        <f t="shared" ca="1" si="36"/>
        <v>0</v>
      </c>
      <c r="X110" s="165">
        <f t="shared" ca="1" si="36"/>
        <v>0</v>
      </c>
      <c r="Y110" s="173">
        <f t="shared" ca="1" si="36"/>
        <v>0</v>
      </c>
      <c r="Z110" s="173">
        <f t="shared" ca="1" si="36"/>
        <v>0</v>
      </c>
    </row>
    <row r="111" spans="1:26" ht="24.95" customHeight="1" x14ac:dyDescent="0.25">
      <c r="A111" s="27"/>
      <c r="B111" s="27"/>
      <c r="C111" s="27">
        <f t="shared" ca="1" si="29"/>
        <v>47</v>
      </c>
      <c r="D111" s="61" t="str">
        <f t="shared" ca="1" si="27"/>
        <v>D47:D72</v>
      </c>
      <c r="E111" s="61">
        <f ca="1">+IFERROR(IF(D111&lt;&gt;"",MATCH($E$13,INDIRECT(D111),0),""),"")</f>
        <v>12</v>
      </c>
      <c r="F111" s="27">
        <f t="shared" ref="F111:F114" ca="1" si="39">IF(E111&lt;&gt;"",+E111+F110,"")</f>
        <v>43</v>
      </c>
      <c r="H111" s="27">
        <f t="shared" ref="H111:H114" ca="1" si="40">IFERROR(F111,"")</f>
        <v>43</v>
      </c>
      <c r="I111" s="385"/>
      <c r="J111" s="174" t="str">
        <f ca="1">IFERROR(VLOOKUP($H111,$C$16:$Z$76,J$77,FALSE),"")</f>
        <v>Projekt 36</v>
      </c>
      <c r="K111" s="173">
        <f t="shared" ref="J111:R114" ca="1" si="41">IFERROR(VLOOKUP($H111,$C$16:$Z$76,K$77,FALSE),"")</f>
        <v>0</v>
      </c>
      <c r="L111" s="173">
        <f t="shared" ca="1" si="41"/>
        <v>0</v>
      </c>
      <c r="M111" s="173">
        <f t="shared" ca="1" si="41"/>
        <v>0</v>
      </c>
      <c r="N111" s="173">
        <f t="shared" ca="1" si="41"/>
        <v>0</v>
      </c>
      <c r="O111" s="173">
        <f t="shared" ca="1" si="41"/>
        <v>0</v>
      </c>
      <c r="P111" s="173">
        <f t="shared" ca="1" si="41"/>
        <v>0</v>
      </c>
      <c r="Q111" s="173">
        <f t="shared" ca="1" si="41"/>
        <v>0</v>
      </c>
      <c r="R111" s="173">
        <f t="shared" ca="1" si="41"/>
        <v>0</v>
      </c>
      <c r="S111" s="165">
        <f t="shared" ref="S111:Z123" ca="1" si="42">IFERROR(VLOOKUP($H111,$C$16:$Z$76,S$77,FALSE),"")</f>
        <v>0</v>
      </c>
      <c r="T111" s="165">
        <f t="shared" ca="1" si="42"/>
        <v>0</v>
      </c>
      <c r="U111" s="165">
        <f t="shared" ca="1" si="42"/>
        <v>0</v>
      </c>
      <c r="V111" s="165">
        <f t="shared" ca="1" si="42"/>
        <v>0</v>
      </c>
      <c r="W111" s="165">
        <f t="shared" ca="1" si="42"/>
        <v>0</v>
      </c>
      <c r="X111" s="165">
        <f t="shared" ca="1" si="42"/>
        <v>0</v>
      </c>
      <c r="Y111" s="173">
        <f t="shared" ca="1" si="42"/>
        <v>0</v>
      </c>
      <c r="Z111" s="173">
        <f t="shared" ca="1" si="42"/>
        <v>0</v>
      </c>
    </row>
    <row r="112" spans="1:26" ht="24.95" customHeight="1" x14ac:dyDescent="0.25">
      <c r="A112" s="27"/>
      <c r="B112" s="27"/>
      <c r="C112" s="27">
        <f t="shared" ca="1" si="29"/>
        <v>59</v>
      </c>
      <c r="D112" s="61" t="str">
        <f t="shared" ca="1" si="27"/>
        <v>D59:D72</v>
      </c>
      <c r="E112" s="61">
        <f t="shared" ref="E112:E114" ca="1" si="43">+IFERROR(IF(D112&lt;&gt;"",MATCH($E$13,INDIRECT(D112),0),""),"")</f>
        <v>7</v>
      </c>
      <c r="F112" s="27">
        <f t="shared" ca="1" si="39"/>
        <v>50</v>
      </c>
      <c r="H112" s="27">
        <f t="shared" ca="1" si="40"/>
        <v>50</v>
      </c>
      <c r="I112" s="385"/>
      <c r="J112" s="174" t="str">
        <f t="shared" ca="1" si="41"/>
        <v>Projekt 43</v>
      </c>
      <c r="K112" s="173">
        <f t="shared" ca="1" si="41"/>
        <v>0</v>
      </c>
      <c r="L112" s="173">
        <f t="shared" ca="1" si="41"/>
        <v>0</v>
      </c>
      <c r="M112" s="173">
        <f t="shared" ca="1" si="41"/>
        <v>0</v>
      </c>
      <c r="N112" s="173">
        <f t="shared" ca="1" si="41"/>
        <v>0</v>
      </c>
      <c r="O112" s="173">
        <f t="shared" ca="1" si="41"/>
        <v>0</v>
      </c>
      <c r="P112" s="173">
        <f t="shared" ca="1" si="41"/>
        <v>0</v>
      </c>
      <c r="Q112" s="173">
        <f t="shared" ca="1" si="41"/>
        <v>0</v>
      </c>
      <c r="R112" s="173">
        <f t="shared" ca="1" si="41"/>
        <v>0</v>
      </c>
      <c r="S112" s="165">
        <f t="shared" ca="1" si="42"/>
        <v>0</v>
      </c>
      <c r="T112" s="165">
        <f t="shared" ca="1" si="42"/>
        <v>0</v>
      </c>
      <c r="U112" s="165">
        <f t="shared" ca="1" si="42"/>
        <v>0</v>
      </c>
      <c r="V112" s="165">
        <f t="shared" ca="1" si="42"/>
        <v>0</v>
      </c>
      <c r="W112" s="165">
        <f t="shared" ca="1" si="42"/>
        <v>0</v>
      </c>
      <c r="X112" s="165">
        <f t="shared" ca="1" si="42"/>
        <v>0</v>
      </c>
      <c r="Y112" s="173">
        <f t="shared" ca="1" si="42"/>
        <v>0</v>
      </c>
      <c r="Z112" s="173">
        <f t="shared" ca="1" si="42"/>
        <v>0</v>
      </c>
    </row>
    <row r="113" spans="1:26" ht="24.95" customHeight="1" x14ac:dyDescent="0.25">
      <c r="A113" s="27"/>
      <c r="B113" s="27"/>
      <c r="C113" s="27">
        <f t="shared" ca="1" si="29"/>
        <v>66</v>
      </c>
      <c r="D113" s="61" t="str">
        <f t="shared" ca="1" si="27"/>
        <v>D66:D72</v>
      </c>
      <c r="E113" s="61">
        <f t="shared" ca="1" si="43"/>
        <v>6</v>
      </c>
      <c r="F113" s="27">
        <f t="shared" ca="1" si="39"/>
        <v>56</v>
      </c>
      <c r="H113" s="27">
        <f t="shared" ca="1" si="40"/>
        <v>56</v>
      </c>
      <c r="I113" s="385"/>
      <c r="J113" s="174" t="str">
        <f t="shared" ca="1" si="41"/>
        <v>Projekt 49</v>
      </c>
      <c r="K113" s="173">
        <f t="shared" ca="1" si="41"/>
        <v>0</v>
      </c>
      <c r="L113" s="173">
        <f t="shared" ca="1" si="41"/>
        <v>0</v>
      </c>
      <c r="M113" s="173">
        <f t="shared" ca="1" si="41"/>
        <v>0</v>
      </c>
      <c r="N113" s="173">
        <f t="shared" ca="1" si="41"/>
        <v>0</v>
      </c>
      <c r="O113" s="173">
        <f t="shared" ca="1" si="41"/>
        <v>0</v>
      </c>
      <c r="P113" s="173">
        <f t="shared" ca="1" si="41"/>
        <v>0</v>
      </c>
      <c r="Q113" s="173">
        <f t="shared" ca="1" si="41"/>
        <v>0</v>
      </c>
      <c r="R113" s="173">
        <f t="shared" ca="1" si="41"/>
        <v>0</v>
      </c>
      <c r="S113" s="165">
        <f t="shared" ca="1" si="42"/>
        <v>0</v>
      </c>
      <c r="T113" s="165">
        <f t="shared" ca="1" si="42"/>
        <v>0</v>
      </c>
      <c r="U113" s="165">
        <f t="shared" ca="1" si="42"/>
        <v>0</v>
      </c>
      <c r="V113" s="165">
        <f t="shared" ca="1" si="42"/>
        <v>0</v>
      </c>
      <c r="W113" s="165">
        <f t="shared" ca="1" si="42"/>
        <v>0</v>
      </c>
      <c r="X113" s="165">
        <f t="shared" ca="1" si="42"/>
        <v>0</v>
      </c>
      <c r="Y113" s="173">
        <f t="shared" ca="1" si="42"/>
        <v>0</v>
      </c>
      <c r="Z113" s="173">
        <f t="shared" ca="1" si="42"/>
        <v>0</v>
      </c>
    </row>
    <row r="114" spans="1:26" ht="24.95" customHeight="1" x14ac:dyDescent="0.25">
      <c r="A114" s="27"/>
      <c r="B114" s="27"/>
      <c r="C114" s="27">
        <f t="shared" ca="1" si="29"/>
        <v>72</v>
      </c>
      <c r="D114" s="61" t="str">
        <f t="shared" ca="1" si="27"/>
        <v>D72:D72</v>
      </c>
      <c r="E114" s="61">
        <f t="shared" ca="1" si="43"/>
        <v>1</v>
      </c>
      <c r="F114" s="27">
        <f t="shared" ca="1" si="39"/>
        <v>57</v>
      </c>
      <c r="H114" s="27">
        <f t="shared" ca="1" si="40"/>
        <v>57</v>
      </c>
      <c r="I114" s="385"/>
      <c r="J114" s="174" t="str">
        <f t="shared" ca="1" si="41"/>
        <v>Projekt 50</v>
      </c>
      <c r="K114" s="173">
        <f t="shared" ca="1" si="41"/>
        <v>0</v>
      </c>
      <c r="L114" s="173">
        <f t="shared" ca="1" si="41"/>
        <v>0</v>
      </c>
      <c r="M114" s="173">
        <f t="shared" ca="1" si="41"/>
        <v>0</v>
      </c>
      <c r="N114" s="173">
        <f t="shared" ca="1" si="41"/>
        <v>0</v>
      </c>
      <c r="O114" s="173">
        <f t="shared" ca="1" si="41"/>
        <v>0</v>
      </c>
      <c r="P114" s="173">
        <f t="shared" ca="1" si="41"/>
        <v>0</v>
      </c>
      <c r="Q114" s="173">
        <f t="shared" ca="1" si="41"/>
        <v>0</v>
      </c>
      <c r="R114" s="173">
        <f t="shared" ca="1" si="41"/>
        <v>0</v>
      </c>
      <c r="S114" s="165">
        <f t="shared" ca="1" si="42"/>
        <v>0</v>
      </c>
      <c r="T114" s="165">
        <f t="shared" ca="1" si="42"/>
        <v>0</v>
      </c>
      <c r="U114" s="165">
        <f t="shared" ca="1" si="42"/>
        <v>0</v>
      </c>
      <c r="V114" s="165">
        <f t="shared" ca="1" si="42"/>
        <v>0</v>
      </c>
      <c r="W114" s="165">
        <f t="shared" ca="1" si="42"/>
        <v>0</v>
      </c>
      <c r="X114" s="165">
        <f t="shared" ca="1" si="42"/>
        <v>0</v>
      </c>
      <c r="Y114" s="173">
        <f t="shared" ca="1" si="42"/>
        <v>0</v>
      </c>
      <c r="Z114" s="173">
        <f t="shared" ca="1" si="42"/>
        <v>0</v>
      </c>
    </row>
    <row r="115" spans="1:26" ht="24.95" customHeight="1" x14ac:dyDescent="0.25">
      <c r="A115" s="27"/>
      <c r="B115" s="27"/>
      <c r="C115" s="27" t="str">
        <f ca="1">IFERROR(IF(16+F114&lt;=ROW($C$72),16+F114,""),"")</f>
        <v/>
      </c>
      <c r="D115" s="61" t="str">
        <f t="shared" ca="1" si="27"/>
        <v/>
      </c>
      <c r="E115" s="61" t="str">
        <f t="shared" ref="E115:E117" ca="1" si="44">+IFERROR(IF(D115&lt;&gt;"",MATCH($E$13,INDIRECT(D115),0),""),"")</f>
        <v/>
      </c>
      <c r="F115" s="27" t="str">
        <f t="shared" ref="F115:F117" ca="1" si="45">IF(E115&lt;&gt;"",+E115+F114,"")</f>
        <v/>
      </c>
      <c r="H115" s="27" t="str">
        <f t="shared" ref="H115:H117" ca="1" si="46">IFERROR(F115,"")</f>
        <v/>
      </c>
      <c r="I115" s="385"/>
      <c r="J115" s="174" t="str">
        <f t="shared" ref="J115:J117" ca="1" si="47">IFERROR(VLOOKUP($H115,$C$16:$Z$76,J$77,FALSE),"")</f>
        <v/>
      </c>
      <c r="K115" s="173" t="str">
        <f t="shared" ref="K115:R123" ca="1" si="48">IFERROR(VLOOKUP($H115,$C$16:$Z$76,K$77,FALSE),"")</f>
        <v/>
      </c>
      <c r="L115" s="173" t="str">
        <f t="shared" ca="1" si="48"/>
        <v/>
      </c>
      <c r="M115" s="173" t="str">
        <f t="shared" ca="1" si="48"/>
        <v/>
      </c>
      <c r="N115" s="173" t="str">
        <f t="shared" ca="1" si="48"/>
        <v/>
      </c>
      <c r="O115" s="173" t="str">
        <f t="shared" ca="1" si="48"/>
        <v/>
      </c>
      <c r="P115" s="173" t="str">
        <f t="shared" ca="1" si="48"/>
        <v/>
      </c>
      <c r="Q115" s="173" t="str">
        <f t="shared" ca="1" si="48"/>
        <v/>
      </c>
      <c r="R115" s="173" t="str">
        <f t="shared" ca="1" si="48"/>
        <v/>
      </c>
      <c r="S115" s="173" t="str">
        <f t="shared" ca="1" si="42"/>
        <v/>
      </c>
      <c r="T115" s="173" t="str">
        <f t="shared" ca="1" si="42"/>
        <v/>
      </c>
      <c r="U115" s="173" t="str">
        <f t="shared" ca="1" si="42"/>
        <v/>
      </c>
      <c r="V115" s="173" t="str">
        <f t="shared" ca="1" si="42"/>
        <v/>
      </c>
      <c r="W115" s="173" t="str">
        <f t="shared" ca="1" si="42"/>
        <v/>
      </c>
      <c r="X115" s="173" t="str">
        <f t="shared" ca="1" si="42"/>
        <v/>
      </c>
      <c r="Y115" s="173" t="str">
        <f t="shared" ca="1" si="42"/>
        <v/>
      </c>
      <c r="Z115" s="173" t="str">
        <f t="shared" ca="1" si="42"/>
        <v/>
      </c>
    </row>
    <row r="116" spans="1:26" ht="24.95" customHeight="1" x14ac:dyDescent="0.25">
      <c r="A116" s="27"/>
      <c r="B116" s="27"/>
      <c r="C116" s="27" t="str">
        <f t="shared" ca="1" si="29"/>
        <v/>
      </c>
      <c r="D116" s="61" t="str">
        <f t="shared" ca="1" si="27"/>
        <v/>
      </c>
      <c r="E116" s="61" t="str">
        <f t="shared" ca="1" si="44"/>
        <v/>
      </c>
      <c r="F116" s="27" t="str">
        <f t="shared" ca="1" si="45"/>
        <v/>
      </c>
      <c r="H116" s="27" t="str">
        <f t="shared" ca="1" si="46"/>
        <v/>
      </c>
      <c r="I116" s="385"/>
      <c r="J116" s="174" t="str">
        <f t="shared" ca="1" si="47"/>
        <v/>
      </c>
      <c r="K116" s="173" t="str">
        <f t="shared" ca="1" si="48"/>
        <v/>
      </c>
      <c r="L116" s="173" t="str">
        <f t="shared" ca="1" si="48"/>
        <v/>
      </c>
      <c r="M116" s="173" t="str">
        <f t="shared" ca="1" si="48"/>
        <v/>
      </c>
      <c r="N116" s="173" t="str">
        <f t="shared" ca="1" si="48"/>
        <v/>
      </c>
      <c r="O116" s="173" t="str">
        <f t="shared" ca="1" si="48"/>
        <v/>
      </c>
      <c r="P116" s="173" t="str">
        <f t="shared" ca="1" si="48"/>
        <v/>
      </c>
      <c r="Q116" s="173" t="str">
        <f t="shared" ca="1" si="48"/>
        <v/>
      </c>
      <c r="R116" s="173" t="str">
        <f t="shared" ca="1" si="48"/>
        <v/>
      </c>
      <c r="S116" s="173" t="str">
        <f t="shared" ca="1" si="42"/>
        <v/>
      </c>
      <c r="T116" s="173" t="str">
        <f t="shared" ca="1" si="42"/>
        <v/>
      </c>
      <c r="U116" s="173" t="str">
        <f t="shared" ca="1" si="42"/>
        <v/>
      </c>
      <c r="V116" s="173" t="str">
        <f t="shared" ca="1" si="42"/>
        <v/>
      </c>
      <c r="W116" s="173" t="str">
        <f t="shared" ca="1" si="42"/>
        <v/>
      </c>
      <c r="X116" s="173" t="str">
        <f t="shared" ca="1" si="42"/>
        <v/>
      </c>
      <c r="Y116" s="173" t="str">
        <f t="shared" ca="1" si="42"/>
        <v/>
      </c>
      <c r="Z116" s="173" t="str">
        <f t="shared" ca="1" si="42"/>
        <v/>
      </c>
    </row>
    <row r="117" spans="1:26" ht="24.95" customHeight="1" x14ac:dyDescent="0.25">
      <c r="A117" s="27"/>
      <c r="B117" s="27"/>
      <c r="C117" s="27" t="str">
        <f t="shared" ca="1" si="29"/>
        <v/>
      </c>
      <c r="D117" s="61" t="str">
        <f t="shared" ca="1" si="27"/>
        <v/>
      </c>
      <c r="E117" s="61" t="str">
        <f t="shared" ca="1" si="44"/>
        <v/>
      </c>
      <c r="F117" s="27" t="str">
        <f t="shared" ca="1" si="45"/>
        <v/>
      </c>
      <c r="H117" s="27" t="str">
        <f t="shared" ca="1" si="46"/>
        <v/>
      </c>
      <c r="I117" s="385"/>
      <c r="J117" s="174" t="str">
        <f t="shared" ca="1" si="47"/>
        <v/>
      </c>
      <c r="K117" s="173" t="str">
        <f t="shared" ca="1" si="48"/>
        <v/>
      </c>
      <c r="L117" s="173" t="str">
        <f t="shared" ca="1" si="48"/>
        <v/>
      </c>
      <c r="M117" s="173" t="str">
        <f t="shared" ca="1" si="48"/>
        <v/>
      </c>
      <c r="N117" s="173" t="str">
        <f t="shared" ca="1" si="48"/>
        <v/>
      </c>
      <c r="O117" s="173" t="str">
        <f t="shared" ca="1" si="48"/>
        <v/>
      </c>
      <c r="P117" s="173" t="str">
        <f t="shared" ca="1" si="48"/>
        <v/>
      </c>
      <c r="Q117" s="173" t="str">
        <f t="shared" ca="1" si="48"/>
        <v/>
      </c>
      <c r="R117" s="173" t="str">
        <f t="shared" ca="1" si="48"/>
        <v/>
      </c>
      <c r="S117" s="173" t="str">
        <f t="shared" ca="1" si="42"/>
        <v/>
      </c>
      <c r="T117" s="173" t="str">
        <f t="shared" ca="1" si="42"/>
        <v/>
      </c>
      <c r="U117" s="173" t="str">
        <f t="shared" ca="1" si="42"/>
        <v/>
      </c>
      <c r="V117" s="173" t="str">
        <f t="shared" ca="1" si="42"/>
        <v/>
      </c>
      <c r="W117" s="173" t="str">
        <f t="shared" ca="1" si="42"/>
        <v/>
      </c>
      <c r="X117" s="173" t="str">
        <f t="shared" ca="1" si="42"/>
        <v/>
      </c>
      <c r="Y117" s="173" t="str">
        <f t="shared" ca="1" si="42"/>
        <v/>
      </c>
      <c r="Z117" s="173" t="str">
        <f t="shared" ca="1" si="42"/>
        <v/>
      </c>
    </row>
    <row r="118" spans="1:26" ht="24.95" customHeight="1" x14ac:dyDescent="0.25">
      <c r="A118" s="27"/>
      <c r="B118" s="27"/>
      <c r="C118" s="27" t="str">
        <f t="shared" ca="1" si="29"/>
        <v/>
      </c>
      <c r="D118" s="61" t="str">
        <f t="shared" ca="1" si="27"/>
        <v/>
      </c>
      <c r="E118" s="61" t="str">
        <f t="shared" ca="1" si="30"/>
        <v/>
      </c>
      <c r="F118" s="27" t="str">
        <f t="shared" ca="1" si="32"/>
        <v/>
      </c>
      <c r="H118" s="27" t="str">
        <f t="shared" ca="1" si="28"/>
        <v/>
      </c>
      <c r="I118" s="385"/>
      <c r="J118" s="174" t="str">
        <f t="shared" ref="J118:J123" ca="1" si="49">IFERROR(VLOOKUP($H118,$C$16:$Z$76,J$77,FALSE),"")</f>
        <v/>
      </c>
      <c r="K118" s="173" t="str">
        <f t="shared" ca="1" si="48"/>
        <v/>
      </c>
      <c r="L118" s="173" t="str">
        <f t="shared" ca="1" si="48"/>
        <v/>
      </c>
      <c r="M118" s="173" t="str">
        <f t="shared" ca="1" si="48"/>
        <v/>
      </c>
      <c r="N118" s="173" t="str">
        <f t="shared" ca="1" si="48"/>
        <v/>
      </c>
      <c r="O118" s="173" t="str">
        <f t="shared" ca="1" si="48"/>
        <v/>
      </c>
      <c r="P118" s="173" t="str">
        <f t="shared" ca="1" si="48"/>
        <v/>
      </c>
      <c r="Q118" s="173" t="str">
        <f t="shared" ca="1" si="48"/>
        <v/>
      </c>
      <c r="R118" s="173" t="str">
        <f t="shared" ca="1" si="48"/>
        <v/>
      </c>
      <c r="S118" s="173" t="str">
        <f t="shared" ca="1" si="42"/>
        <v/>
      </c>
      <c r="T118" s="173" t="str">
        <f t="shared" ca="1" si="42"/>
        <v/>
      </c>
      <c r="U118" s="173" t="str">
        <f t="shared" ca="1" si="42"/>
        <v/>
      </c>
      <c r="V118" s="173" t="str">
        <f t="shared" ca="1" si="42"/>
        <v/>
      </c>
      <c r="W118" s="173" t="str">
        <f t="shared" ca="1" si="42"/>
        <v/>
      </c>
      <c r="X118" s="173" t="str">
        <f t="shared" ca="1" si="42"/>
        <v/>
      </c>
      <c r="Y118" s="173" t="str">
        <f t="shared" ca="1" si="42"/>
        <v/>
      </c>
      <c r="Z118" s="173" t="str">
        <f t="shared" ca="1" si="42"/>
        <v/>
      </c>
    </row>
    <row r="119" spans="1:26" ht="24.95" customHeight="1" x14ac:dyDescent="0.25">
      <c r="A119" s="27"/>
      <c r="B119" s="27"/>
      <c r="C119" s="27" t="str">
        <f t="shared" ca="1" si="29"/>
        <v/>
      </c>
      <c r="D119" s="61" t="str">
        <f t="shared" ca="1" si="27"/>
        <v/>
      </c>
      <c r="E119" s="61" t="str">
        <f t="shared" ca="1" si="30"/>
        <v/>
      </c>
      <c r="F119" s="27" t="str">
        <f t="shared" ca="1" si="32"/>
        <v/>
      </c>
      <c r="H119" s="27" t="str">
        <f t="shared" ca="1" si="28"/>
        <v/>
      </c>
      <c r="I119" s="385"/>
      <c r="J119" s="174" t="str">
        <f t="shared" ca="1" si="49"/>
        <v/>
      </c>
      <c r="K119" s="173" t="str">
        <f t="shared" ca="1" si="48"/>
        <v/>
      </c>
      <c r="L119" s="173" t="str">
        <f t="shared" ca="1" si="48"/>
        <v/>
      </c>
      <c r="M119" s="173" t="str">
        <f t="shared" ca="1" si="48"/>
        <v/>
      </c>
      <c r="N119" s="173" t="str">
        <f t="shared" ca="1" si="48"/>
        <v/>
      </c>
      <c r="O119" s="173" t="str">
        <f t="shared" ca="1" si="48"/>
        <v/>
      </c>
      <c r="P119" s="173" t="str">
        <f t="shared" ca="1" si="48"/>
        <v/>
      </c>
      <c r="Q119" s="173" t="str">
        <f t="shared" ca="1" si="48"/>
        <v/>
      </c>
      <c r="R119" s="173" t="str">
        <f t="shared" ca="1" si="48"/>
        <v/>
      </c>
      <c r="S119" s="173" t="str">
        <f t="shared" ca="1" si="42"/>
        <v/>
      </c>
      <c r="T119" s="173" t="str">
        <f t="shared" ca="1" si="42"/>
        <v/>
      </c>
      <c r="U119" s="173" t="str">
        <f t="shared" ca="1" si="42"/>
        <v/>
      </c>
      <c r="V119" s="173" t="str">
        <f t="shared" ca="1" si="42"/>
        <v/>
      </c>
      <c r="W119" s="173" t="str">
        <f t="shared" ca="1" si="42"/>
        <v/>
      </c>
      <c r="X119" s="173" t="str">
        <f t="shared" ca="1" si="42"/>
        <v/>
      </c>
      <c r="Y119" s="173" t="str">
        <f t="shared" ca="1" si="42"/>
        <v/>
      </c>
      <c r="Z119" s="173" t="str">
        <f t="shared" ca="1" si="42"/>
        <v/>
      </c>
    </row>
    <row r="120" spans="1:26" ht="24.95" customHeight="1" x14ac:dyDescent="0.25">
      <c r="A120" s="27"/>
      <c r="B120" s="27"/>
      <c r="C120" s="27" t="str">
        <f t="shared" ca="1" si="29"/>
        <v/>
      </c>
      <c r="D120" s="61" t="str">
        <f t="shared" ca="1" si="27"/>
        <v/>
      </c>
      <c r="E120" s="61" t="str">
        <f t="shared" ca="1" si="30"/>
        <v/>
      </c>
      <c r="F120" s="27" t="str">
        <f t="shared" ca="1" si="32"/>
        <v/>
      </c>
      <c r="H120" s="27" t="str">
        <f t="shared" ca="1" si="28"/>
        <v/>
      </c>
      <c r="I120" s="385"/>
      <c r="J120" s="174" t="str">
        <f t="shared" ca="1" si="49"/>
        <v/>
      </c>
      <c r="K120" s="173" t="str">
        <f t="shared" ca="1" si="48"/>
        <v/>
      </c>
      <c r="L120" s="173" t="str">
        <f t="shared" ca="1" si="48"/>
        <v/>
      </c>
      <c r="M120" s="173" t="str">
        <f t="shared" ca="1" si="48"/>
        <v/>
      </c>
      <c r="N120" s="173" t="str">
        <f t="shared" ca="1" si="48"/>
        <v/>
      </c>
      <c r="O120" s="173" t="str">
        <f t="shared" ca="1" si="48"/>
        <v/>
      </c>
      <c r="P120" s="173" t="str">
        <f t="shared" ca="1" si="48"/>
        <v/>
      </c>
      <c r="Q120" s="173" t="str">
        <f t="shared" ca="1" si="48"/>
        <v/>
      </c>
      <c r="R120" s="173" t="str">
        <f t="shared" ca="1" si="48"/>
        <v/>
      </c>
      <c r="S120" s="173" t="str">
        <f t="shared" ca="1" si="42"/>
        <v/>
      </c>
      <c r="T120" s="173" t="str">
        <f t="shared" ca="1" si="42"/>
        <v/>
      </c>
      <c r="U120" s="173" t="str">
        <f t="shared" ca="1" si="42"/>
        <v/>
      </c>
      <c r="V120" s="173" t="str">
        <f t="shared" ca="1" si="42"/>
        <v/>
      </c>
      <c r="W120" s="173" t="str">
        <f t="shared" ca="1" si="42"/>
        <v/>
      </c>
      <c r="X120" s="173" t="str">
        <f t="shared" ca="1" si="42"/>
        <v/>
      </c>
      <c r="Y120" s="173" t="str">
        <f t="shared" ca="1" si="42"/>
        <v/>
      </c>
      <c r="Z120" s="173" t="str">
        <f t="shared" ca="1" si="42"/>
        <v/>
      </c>
    </row>
    <row r="121" spans="1:26" ht="24.95" customHeight="1" x14ac:dyDescent="0.25">
      <c r="A121" s="27"/>
      <c r="B121" s="27"/>
      <c r="C121" s="27" t="str">
        <f t="shared" ca="1" si="29"/>
        <v/>
      </c>
      <c r="D121" s="61" t="str">
        <f t="shared" ca="1" si="27"/>
        <v/>
      </c>
      <c r="E121" s="61" t="str">
        <f t="shared" ca="1" si="30"/>
        <v/>
      </c>
      <c r="F121" s="27" t="str">
        <f t="shared" ca="1" si="32"/>
        <v/>
      </c>
      <c r="H121" s="27" t="str">
        <f t="shared" ca="1" si="28"/>
        <v/>
      </c>
      <c r="I121" s="385"/>
      <c r="J121" s="174" t="str">
        <f t="shared" ca="1" si="49"/>
        <v/>
      </c>
      <c r="K121" s="173" t="str">
        <f t="shared" ca="1" si="48"/>
        <v/>
      </c>
      <c r="L121" s="173" t="str">
        <f t="shared" ca="1" si="48"/>
        <v/>
      </c>
      <c r="M121" s="173" t="str">
        <f t="shared" ca="1" si="48"/>
        <v/>
      </c>
      <c r="N121" s="173" t="str">
        <f t="shared" ca="1" si="48"/>
        <v/>
      </c>
      <c r="O121" s="173" t="str">
        <f t="shared" ca="1" si="48"/>
        <v/>
      </c>
      <c r="P121" s="173" t="str">
        <f t="shared" ca="1" si="48"/>
        <v/>
      </c>
      <c r="Q121" s="173" t="str">
        <f t="shared" ca="1" si="48"/>
        <v/>
      </c>
      <c r="R121" s="173" t="str">
        <f t="shared" ca="1" si="48"/>
        <v/>
      </c>
      <c r="S121" s="173" t="str">
        <f t="shared" ca="1" si="42"/>
        <v/>
      </c>
      <c r="T121" s="173" t="str">
        <f t="shared" ca="1" si="42"/>
        <v/>
      </c>
      <c r="U121" s="173" t="str">
        <f t="shared" ca="1" si="42"/>
        <v/>
      </c>
      <c r="V121" s="173" t="str">
        <f t="shared" ca="1" si="42"/>
        <v/>
      </c>
      <c r="W121" s="173" t="str">
        <f t="shared" ca="1" si="42"/>
        <v/>
      </c>
      <c r="X121" s="173" t="str">
        <f t="shared" ca="1" si="42"/>
        <v/>
      </c>
      <c r="Y121" s="173" t="str">
        <f t="shared" ca="1" si="42"/>
        <v/>
      </c>
      <c r="Z121" s="173" t="str">
        <f t="shared" ca="1" si="42"/>
        <v/>
      </c>
    </row>
    <row r="122" spans="1:26" ht="24.95" customHeight="1" x14ac:dyDescent="0.25">
      <c r="A122" s="27"/>
      <c r="B122" s="27"/>
      <c r="C122" s="27" t="str">
        <f t="shared" ca="1" si="29"/>
        <v/>
      </c>
      <c r="D122" s="61" t="str">
        <f t="shared" ca="1" si="27"/>
        <v/>
      </c>
      <c r="E122" s="61" t="str">
        <f t="shared" ca="1" si="30"/>
        <v/>
      </c>
      <c r="F122" s="27" t="str">
        <f t="shared" ca="1" si="32"/>
        <v/>
      </c>
      <c r="H122" s="27" t="str">
        <f t="shared" ca="1" si="28"/>
        <v/>
      </c>
      <c r="I122" s="385"/>
      <c r="J122" s="174" t="str">
        <f t="shared" ca="1" si="49"/>
        <v/>
      </c>
      <c r="K122" s="173" t="str">
        <f t="shared" ca="1" si="48"/>
        <v/>
      </c>
      <c r="L122" s="173" t="str">
        <f t="shared" ca="1" si="48"/>
        <v/>
      </c>
      <c r="M122" s="173" t="str">
        <f t="shared" ca="1" si="48"/>
        <v/>
      </c>
      <c r="N122" s="173" t="str">
        <f t="shared" ca="1" si="48"/>
        <v/>
      </c>
      <c r="O122" s="173" t="str">
        <f t="shared" ca="1" si="48"/>
        <v/>
      </c>
      <c r="P122" s="173" t="str">
        <f t="shared" ca="1" si="48"/>
        <v/>
      </c>
      <c r="Q122" s="173" t="str">
        <f t="shared" ca="1" si="48"/>
        <v/>
      </c>
      <c r="R122" s="173" t="str">
        <f t="shared" ca="1" si="48"/>
        <v/>
      </c>
      <c r="S122" s="173" t="str">
        <f t="shared" ca="1" si="42"/>
        <v/>
      </c>
      <c r="T122" s="173" t="str">
        <f t="shared" ca="1" si="42"/>
        <v/>
      </c>
      <c r="U122" s="173" t="str">
        <f t="shared" ca="1" si="42"/>
        <v/>
      </c>
      <c r="V122" s="173" t="str">
        <f t="shared" ca="1" si="42"/>
        <v/>
      </c>
      <c r="W122" s="173" t="str">
        <f t="shared" ca="1" si="42"/>
        <v/>
      </c>
      <c r="X122" s="173" t="str">
        <f t="shared" ca="1" si="42"/>
        <v/>
      </c>
      <c r="Y122" s="173" t="str">
        <f t="shared" ca="1" si="42"/>
        <v/>
      </c>
      <c r="Z122" s="173" t="str">
        <f t="shared" ca="1" si="42"/>
        <v/>
      </c>
    </row>
    <row r="123" spans="1:26" ht="24.95" customHeight="1" x14ac:dyDescent="0.25">
      <c r="A123" s="27"/>
      <c r="B123" s="27"/>
      <c r="C123" s="27" t="str">
        <f ca="1">IFERROR(IF(16+F122&lt;=ROW($C$72),16+F122,""),"")</f>
        <v/>
      </c>
      <c r="D123" s="61" t="str">
        <f t="shared" ca="1" si="27"/>
        <v/>
      </c>
      <c r="E123" s="61" t="str">
        <f t="shared" ca="1" si="30"/>
        <v/>
      </c>
      <c r="F123" s="27" t="str">
        <f t="shared" ca="1" si="32"/>
        <v/>
      </c>
      <c r="H123" s="27" t="str">
        <f t="shared" ca="1" si="28"/>
        <v/>
      </c>
      <c r="I123" s="385"/>
      <c r="J123" s="174" t="str">
        <f t="shared" ca="1" si="49"/>
        <v/>
      </c>
      <c r="K123" s="173" t="str">
        <f t="shared" ca="1" si="48"/>
        <v/>
      </c>
      <c r="L123" s="173" t="str">
        <f t="shared" ca="1" si="48"/>
        <v/>
      </c>
      <c r="M123" s="173" t="str">
        <f t="shared" ca="1" si="48"/>
        <v/>
      </c>
      <c r="N123" s="173" t="str">
        <f t="shared" ca="1" si="48"/>
        <v/>
      </c>
      <c r="O123" s="173" t="str">
        <f t="shared" ca="1" si="48"/>
        <v/>
      </c>
      <c r="P123" s="173" t="str">
        <f t="shared" ca="1" si="48"/>
        <v/>
      </c>
      <c r="Q123" s="173" t="str">
        <f t="shared" ca="1" si="48"/>
        <v/>
      </c>
      <c r="R123" s="173" t="str">
        <f t="shared" ca="1" si="48"/>
        <v/>
      </c>
      <c r="S123" s="173" t="str">
        <f t="shared" ca="1" si="42"/>
        <v/>
      </c>
      <c r="T123" s="173" t="str">
        <f t="shared" ca="1" si="42"/>
        <v/>
      </c>
      <c r="U123" s="173" t="str">
        <f t="shared" ca="1" si="42"/>
        <v/>
      </c>
      <c r="V123" s="173" t="str">
        <f t="shared" ca="1" si="42"/>
        <v/>
      </c>
      <c r="W123" s="173" t="str">
        <f t="shared" ca="1" si="42"/>
        <v/>
      </c>
      <c r="X123" s="173" t="str">
        <f t="shared" ca="1" si="42"/>
        <v/>
      </c>
      <c r="Y123" s="173" t="str">
        <f t="shared" ca="1" si="42"/>
        <v/>
      </c>
      <c r="Z123" s="173" t="str">
        <f t="shared" ca="1" si="42"/>
        <v/>
      </c>
    </row>
    <row r="124" spans="1:26" ht="30" customHeight="1" thickBot="1" x14ac:dyDescent="0.3">
      <c r="C124" s="27" t="str">
        <f t="shared" ref="C124" ca="1" si="50">IFERROR(IF(26+F123&lt;=ROW($C$72),26+F123,""),"")</f>
        <v/>
      </c>
      <c r="D124" s="132"/>
      <c r="E124" s="132"/>
      <c r="F124" s="132"/>
      <c r="G124" s="132"/>
      <c r="H124" s="132"/>
      <c r="I124" s="69" t="str">
        <f>"Gesamtkosten "&amp;$E$13</f>
        <v>Gesamtkosten RM Liezen GmbH</v>
      </c>
      <c r="J124" s="159">
        <f ca="1">SUM(K124:Z124)</f>
        <v>0</v>
      </c>
      <c r="K124" s="160">
        <f t="shared" ref="K124:X124" ca="1" si="51">SUM(K83:K123)</f>
        <v>0</v>
      </c>
      <c r="L124" s="160">
        <f t="shared" ca="1" si="51"/>
        <v>0</v>
      </c>
      <c r="M124" s="160">
        <f t="shared" ca="1" si="51"/>
        <v>0</v>
      </c>
      <c r="N124" s="160">
        <f t="shared" ca="1" si="51"/>
        <v>0</v>
      </c>
      <c r="O124" s="160">
        <f t="shared" ca="1" si="51"/>
        <v>0</v>
      </c>
      <c r="P124" s="160">
        <f t="shared" ca="1" si="51"/>
        <v>0</v>
      </c>
      <c r="Q124" s="160">
        <f t="shared" ca="1" si="51"/>
        <v>0</v>
      </c>
      <c r="R124" s="160">
        <f t="shared" ca="1" si="51"/>
        <v>0</v>
      </c>
      <c r="S124" s="333">
        <f ca="1">SUM(S83:S123)</f>
        <v>0</v>
      </c>
      <c r="T124" s="333">
        <f t="shared" ca="1" si="51"/>
        <v>0</v>
      </c>
      <c r="U124" s="333">
        <f t="shared" ca="1" si="51"/>
        <v>0</v>
      </c>
      <c r="V124" s="333">
        <f t="shared" ca="1" si="51"/>
        <v>0</v>
      </c>
      <c r="W124" s="333">
        <f t="shared" ca="1" si="51"/>
        <v>0</v>
      </c>
      <c r="X124" s="333">
        <f t="shared" ca="1" si="51"/>
        <v>0</v>
      </c>
      <c r="Y124" s="160">
        <f ca="1">SUM(Y83:Y123)</f>
        <v>0</v>
      </c>
      <c r="Z124" s="160">
        <f ca="1">SUM(Z83:Z123)</f>
        <v>0</v>
      </c>
    </row>
    <row r="125" spans="1:26" s="58" customFormat="1" ht="5.0999999999999996" customHeight="1" x14ac:dyDescent="0.25">
      <c r="I125" s="1"/>
      <c r="J125" s="158"/>
      <c r="K125" s="28"/>
      <c r="L125" s="28"/>
      <c r="M125" s="28"/>
      <c r="N125" s="28"/>
      <c r="O125" s="158"/>
      <c r="P125" s="158"/>
      <c r="Q125" s="158"/>
      <c r="R125" s="158"/>
      <c r="S125" s="158"/>
      <c r="T125" s="158"/>
      <c r="Y125" s="158"/>
      <c r="Z125" s="158"/>
    </row>
    <row r="126" spans="1:26" ht="24.75" customHeight="1" x14ac:dyDescent="0.25">
      <c r="F126" s="1">
        <f ca="1">+MATCH($F$13,$D$16:$D$76,0)</f>
        <v>7</v>
      </c>
      <c r="H126" s="27">
        <f ca="1">IFERROR(F126,"")</f>
        <v>7</v>
      </c>
      <c r="I126" s="385" t="str">
        <f>+F13</f>
        <v>Regionalverband</v>
      </c>
      <c r="J126" s="174" t="str">
        <f t="shared" ref="J126:S135" ca="1" si="52">IFERROR(VLOOKUP($H126,$C$16:$Z$76,J$77,FALSE),"")</f>
        <v>Regionalverband</v>
      </c>
      <c r="K126" s="173">
        <f t="shared" ca="1" si="52"/>
        <v>0</v>
      </c>
      <c r="L126" s="173">
        <f t="shared" ca="1" si="52"/>
        <v>0</v>
      </c>
      <c r="M126" s="173">
        <f t="shared" ca="1" si="52"/>
        <v>0</v>
      </c>
      <c r="N126" s="173">
        <f t="shared" ca="1" si="52"/>
        <v>0</v>
      </c>
      <c r="O126" s="173">
        <f t="shared" ca="1" si="52"/>
        <v>0</v>
      </c>
      <c r="P126" s="173">
        <f t="shared" ca="1" si="52"/>
        <v>0</v>
      </c>
      <c r="Q126" s="173">
        <f t="shared" ca="1" si="52"/>
        <v>0</v>
      </c>
      <c r="R126" s="173">
        <f t="shared" ca="1" si="52"/>
        <v>0</v>
      </c>
      <c r="S126" s="165">
        <f t="shared" ca="1" si="52"/>
        <v>0</v>
      </c>
      <c r="T126" s="165">
        <f t="shared" ref="T126:Z135" ca="1" si="53">IFERROR(VLOOKUP($H126,$C$16:$Z$76,T$77,FALSE),"")</f>
        <v>0</v>
      </c>
      <c r="U126" s="165">
        <f t="shared" ca="1" si="53"/>
        <v>0</v>
      </c>
      <c r="V126" s="165">
        <f t="shared" ca="1" si="53"/>
        <v>0</v>
      </c>
      <c r="W126" s="165">
        <f t="shared" ca="1" si="53"/>
        <v>0</v>
      </c>
      <c r="X126" s="165">
        <f t="shared" ca="1" si="53"/>
        <v>0</v>
      </c>
      <c r="Y126" s="173">
        <f t="shared" ca="1" si="53"/>
        <v>0</v>
      </c>
      <c r="Z126" s="173">
        <f t="shared" ca="1" si="53"/>
        <v>0</v>
      </c>
    </row>
    <row r="127" spans="1:26" ht="24.75" customHeight="1" x14ac:dyDescent="0.25">
      <c r="C127" s="27">
        <f ca="1">IFERROR(IF(16+F126&lt;=ROW($C$72),16+F126,""),"")</f>
        <v>23</v>
      </c>
      <c r="D127" s="61" t="str">
        <f ca="1">+IF(C127&lt;&gt;"",CONCATENATE("D",C127,":","D72"),"")</f>
        <v>D23:D72</v>
      </c>
      <c r="E127" s="61">
        <f ca="1">+IFERROR(IF(D127&lt;&gt;"",MATCH($F$13,INDIRECT(D127),0),""),"")</f>
        <v>2</v>
      </c>
      <c r="F127" s="27">
        <f ca="1">IF(E127&lt;&gt;"",+E127+F126,"")</f>
        <v>9</v>
      </c>
      <c r="H127" s="27">
        <f ca="1">IFERROR(F127,"")</f>
        <v>9</v>
      </c>
      <c r="I127" s="385"/>
      <c r="J127" s="174" t="str">
        <f t="shared" ca="1" si="52"/>
        <v>Projekt 2</v>
      </c>
      <c r="K127" s="173">
        <f t="shared" ca="1" si="52"/>
        <v>0</v>
      </c>
      <c r="L127" s="173">
        <f t="shared" ca="1" si="52"/>
        <v>0</v>
      </c>
      <c r="M127" s="173">
        <f t="shared" ca="1" si="52"/>
        <v>0</v>
      </c>
      <c r="N127" s="173">
        <f t="shared" ca="1" si="52"/>
        <v>0</v>
      </c>
      <c r="O127" s="173">
        <f t="shared" ca="1" si="52"/>
        <v>0</v>
      </c>
      <c r="P127" s="173">
        <f t="shared" ca="1" si="52"/>
        <v>0</v>
      </c>
      <c r="Q127" s="173">
        <f t="shared" ca="1" si="52"/>
        <v>0</v>
      </c>
      <c r="R127" s="173">
        <f t="shared" ca="1" si="52"/>
        <v>0</v>
      </c>
      <c r="S127" s="165">
        <f t="shared" ca="1" si="52"/>
        <v>0</v>
      </c>
      <c r="T127" s="165">
        <f t="shared" ca="1" si="53"/>
        <v>0</v>
      </c>
      <c r="U127" s="165">
        <f t="shared" ca="1" si="53"/>
        <v>0</v>
      </c>
      <c r="V127" s="165">
        <f t="shared" ca="1" si="53"/>
        <v>0</v>
      </c>
      <c r="W127" s="165">
        <f t="shared" ca="1" si="53"/>
        <v>0</v>
      </c>
      <c r="X127" s="165">
        <f t="shared" ca="1" si="53"/>
        <v>0</v>
      </c>
      <c r="Y127" s="173">
        <f t="shared" ca="1" si="53"/>
        <v>0</v>
      </c>
      <c r="Z127" s="173">
        <f t="shared" ca="1" si="53"/>
        <v>0</v>
      </c>
    </row>
    <row r="128" spans="1:26" ht="24.75" customHeight="1" x14ac:dyDescent="0.25">
      <c r="C128" s="27">
        <f t="shared" ref="C128:C166" ca="1" si="54">IFERROR(IF(16+F127&lt;=ROW($C$72),16+F127,""),"")</f>
        <v>25</v>
      </c>
      <c r="D128" s="61" t="str">
        <f t="shared" ref="D128:D166" ca="1" si="55">+IF(C128&lt;&gt;"",CONCATENATE("D",C128,":","D72"),"")</f>
        <v>D25:D72</v>
      </c>
      <c r="E128" s="61">
        <f ca="1">+IFERROR(IF(D128&lt;&gt;"",MATCH($F$13,INDIRECT(D128),0),""),"")</f>
        <v>23</v>
      </c>
      <c r="F128" s="27">
        <f ca="1">IF(E128&lt;&gt;"",+E128+F127,"")</f>
        <v>32</v>
      </c>
      <c r="H128" s="27">
        <f ca="1">IFERROR(F128,"")</f>
        <v>32</v>
      </c>
      <c r="I128" s="385"/>
      <c r="J128" s="174" t="str">
        <f t="shared" ca="1" si="52"/>
        <v>Projekt 25</v>
      </c>
      <c r="K128" s="173">
        <f t="shared" ca="1" si="52"/>
        <v>0</v>
      </c>
      <c r="L128" s="173">
        <f t="shared" ca="1" si="52"/>
        <v>0</v>
      </c>
      <c r="M128" s="173">
        <f t="shared" ca="1" si="52"/>
        <v>0</v>
      </c>
      <c r="N128" s="173">
        <f t="shared" ca="1" si="52"/>
        <v>0</v>
      </c>
      <c r="O128" s="173">
        <f t="shared" ca="1" si="52"/>
        <v>0</v>
      </c>
      <c r="P128" s="173">
        <f t="shared" ca="1" si="52"/>
        <v>0</v>
      </c>
      <c r="Q128" s="173">
        <f t="shared" ca="1" si="52"/>
        <v>0</v>
      </c>
      <c r="R128" s="173">
        <f t="shared" ca="1" si="52"/>
        <v>0</v>
      </c>
      <c r="S128" s="165">
        <f t="shared" ca="1" si="52"/>
        <v>0</v>
      </c>
      <c r="T128" s="165">
        <f t="shared" ca="1" si="53"/>
        <v>0</v>
      </c>
      <c r="U128" s="165">
        <f t="shared" ca="1" si="53"/>
        <v>0</v>
      </c>
      <c r="V128" s="165">
        <f t="shared" ca="1" si="53"/>
        <v>0</v>
      </c>
      <c r="W128" s="165">
        <f t="shared" ca="1" si="53"/>
        <v>0</v>
      </c>
      <c r="X128" s="165">
        <f t="shared" ca="1" si="53"/>
        <v>0</v>
      </c>
      <c r="Y128" s="173">
        <f t="shared" ca="1" si="53"/>
        <v>0</v>
      </c>
      <c r="Z128" s="173">
        <f t="shared" ca="1" si="53"/>
        <v>0</v>
      </c>
    </row>
    <row r="129" spans="3:26" ht="24.75" customHeight="1" x14ac:dyDescent="0.25">
      <c r="C129" s="27">
        <f t="shared" ca="1" si="54"/>
        <v>48</v>
      </c>
      <c r="D129" s="61" t="str">
        <f t="shared" ca="1" si="55"/>
        <v>D48:D72</v>
      </c>
      <c r="E129" s="61">
        <f ca="1">+IFERROR(IF(D129&lt;&gt;"",MATCH($F$13,INDIRECT(D129),0),""),"")</f>
        <v>1</v>
      </c>
      <c r="F129" s="27">
        <f t="shared" ref="F129:F166" ca="1" si="56">IF(E129&lt;&gt;"",+E129+F128,"")</f>
        <v>33</v>
      </c>
      <c r="H129" s="27">
        <f t="shared" ref="H129:H166" ca="1" si="57">IFERROR(F129,"")</f>
        <v>33</v>
      </c>
      <c r="I129" s="385"/>
      <c r="J129" s="174" t="str">
        <f t="shared" ca="1" si="52"/>
        <v>Projekt 26</v>
      </c>
      <c r="K129" s="173">
        <f t="shared" ca="1" si="52"/>
        <v>0</v>
      </c>
      <c r="L129" s="173">
        <f t="shared" ca="1" si="52"/>
        <v>0</v>
      </c>
      <c r="M129" s="173">
        <f t="shared" ca="1" si="52"/>
        <v>0</v>
      </c>
      <c r="N129" s="173">
        <f t="shared" ca="1" si="52"/>
        <v>0</v>
      </c>
      <c r="O129" s="173">
        <f t="shared" ca="1" si="52"/>
        <v>0</v>
      </c>
      <c r="P129" s="173">
        <f t="shared" ca="1" si="52"/>
        <v>0</v>
      </c>
      <c r="Q129" s="173">
        <f t="shared" ca="1" si="52"/>
        <v>0</v>
      </c>
      <c r="R129" s="173">
        <f t="shared" ca="1" si="52"/>
        <v>0</v>
      </c>
      <c r="S129" s="165">
        <f t="shared" ca="1" si="52"/>
        <v>0</v>
      </c>
      <c r="T129" s="165">
        <f t="shared" ca="1" si="53"/>
        <v>0</v>
      </c>
      <c r="U129" s="165">
        <f t="shared" ca="1" si="53"/>
        <v>0</v>
      </c>
      <c r="V129" s="165">
        <f t="shared" ca="1" si="53"/>
        <v>0</v>
      </c>
      <c r="W129" s="165">
        <f t="shared" ca="1" si="53"/>
        <v>0</v>
      </c>
      <c r="X129" s="165">
        <f t="shared" ca="1" si="53"/>
        <v>0</v>
      </c>
      <c r="Y129" s="173">
        <f t="shared" ca="1" si="53"/>
        <v>0</v>
      </c>
      <c r="Z129" s="173">
        <f t="shared" ca="1" si="53"/>
        <v>0</v>
      </c>
    </row>
    <row r="130" spans="3:26" ht="24.75" customHeight="1" x14ac:dyDescent="0.25">
      <c r="C130" s="27">
        <f t="shared" ca="1" si="54"/>
        <v>49</v>
      </c>
      <c r="D130" s="61" t="str">
        <f t="shared" ca="1" si="55"/>
        <v>D49:D72</v>
      </c>
      <c r="E130" s="61">
        <f t="shared" ref="E130:E166" ca="1" si="58">+IFERROR(IF(D130&lt;&gt;"",MATCH($F$13,INDIRECT(D130),0),""),"")</f>
        <v>1</v>
      </c>
      <c r="F130" s="27">
        <f t="shared" ca="1" si="56"/>
        <v>34</v>
      </c>
      <c r="H130" s="27">
        <f t="shared" ca="1" si="57"/>
        <v>34</v>
      </c>
      <c r="I130" s="385"/>
      <c r="J130" s="174" t="str">
        <f t="shared" ca="1" si="52"/>
        <v>Projekt 27</v>
      </c>
      <c r="K130" s="173">
        <f t="shared" ca="1" si="52"/>
        <v>0</v>
      </c>
      <c r="L130" s="173">
        <f t="shared" ca="1" si="52"/>
        <v>0</v>
      </c>
      <c r="M130" s="173">
        <f t="shared" ca="1" si="52"/>
        <v>0</v>
      </c>
      <c r="N130" s="173">
        <f t="shared" ca="1" si="52"/>
        <v>0</v>
      </c>
      <c r="O130" s="173">
        <f t="shared" ca="1" si="52"/>
        <v>0</v>
      </c>
      <c r="P130" s="173">
        <f t="shared" ca="1" si="52"/>
        <v>0</v>
      </c>
      <c r="Q130" s="173">
        <f t="shared" ca="1" si="52"/>
        <v>0</v>
      </c>
      <c r="R130" s="173">
        <f t="shared" ca="1" si="52"/>
        <v>0</v>
      </c>
      <c r="S130" s="165">
        <f t="shared" ca="1" si="52"/>
        <v>0</v>
      </c>
      <c r="T130" s="165">
        <f t="shared" ca="1" si="53"/>
        <v>0</v>
      </c>
      <c r="U130" s="165">
        <f t="shared" ca="1" si="53"/>
        <v>0</v>
      </c>
      <c r="V130" s="165">
        <f t="shared" ca="1" si="53"/>
        <v>0</v>
      </c>
      <c r="W130" s="165">
        <f t="shared" ca="1" si="53"/>
        <v>0</v>
      </c>
      <c r="X130" s="165">
        <f t="shared" ca="1" si="53"/>
        <v>0</v>
      </c>
      <c r="Y130" s="173">
        <f t="shared" ca="1" si="53"/>
        <v>0</v>
      </c>
      <c r="Z130" s="173">
        <f t="shared" ca="1" si="53"/>
        <v>0</v>
      </c>
    </row>
    <row r="131" spans="3:26" ht="24.75" customHeight="1" x14ac:dyDescent="0.25">
      <c r="C131" s="27">
        <f t="shared" ca="1" si="54"/>
        <v>50</v>
      </c>
      <c r="D131" s="61" t="str">
        <f t="shared" ca="1" si="55"/>
        <v>D50:D72</v>
      </c>
      <c r="E131" s="61">
        <f t="shared" ca="1" si="58"/>
        <v>1</v>
      </c>
      <c r="F131" s="27">
        <f t="shared" ca="1" si="56"/>
        <v>35</v>
      </c>
      <c r="H131" s="27">
        <f t="shared" ca="1" si="57"/>
        <v>35</v>
      </c>
      <c r="I131" s="385"/>
      <c r="J131" s="174" t="str">
        <f t="shared" ca="1" si="52"/>
        <v>Projekt 28</v>
      </c>
      <c r="K131" s="173">
        <f t="shared" ca="1" si="52"/>
        <v>0</v>
      </c>
      <c r="L131" s="173">
        <f t="shared" ca="1" si="52"/>
        <v>0</v>
      </c>
      <c r="M131" s="173">
        <f t="shared" ca="1" si="52"/>
        <v>0</v>
      </c>
      <c r="N131" s="173">
        <f t="shared" ca="1" si="52"/>
        <v>0</v>
      </c>
      <c r="O131" s="173">
        <f t="shared" ca="1" si="52"/>
        <v>0</v>
      </c>
      <c r="P131" s="173">
        <f t="shared" ca="1" si="52"/>
        <v>0</v>
      </c>
      <c r="Q131" s="173">
        <f t="shared" ca="1" si="52"/>
        <v>0</v>
      </c>
      <c r="R131" s="173">
        <f t="shared" ca="1" si="52"/>
        <v>0</v>
      </c>
      <c r="S131" s="165">
        <f t="shared" ca="1" si="52"/>
        <v>0</v>
      </c>
      <c r="T131" s="165">
        <f t="shared" ca="1" si="53"/>
        <v>0</v>
      </c>
      <c r="U131" s="165">
        <f t="shared" ca="1" si="53"/>
        <v>0</v>
      </c>
      <c r="V131" s="165">
        <f t="shared" ca="1" si="53"/>
        <v>0</v>
      </c>
      <c r="W131" s="165">
        <f t="shared" ca="1" si="53"/>
        <v>0</v>
      </c>
      <c r="X131" s="165">
        <f t="shared" ca="1" si="53"/>
        <v>0</v>
      </c>
      <c r="Y131" s="173">
        <f t="shared" ca="1" si="53"/>
        <v>0</v>
      </c>
      <c r="Z131" s="173">
        <f t="shared" ca="1" si="53"/>
        <v>0</v>
      </c>
    </row>
    <row r="132" spans="3:26" ht="24.75" customHeight="1" x14ac:dyDescent="0.25">
      <c r="C132" s="27">
        <f t="shared" ca="1" si="54"/>
        <v>51</v>
      </c>
      <c r="D132" s="61" t="str">
        <f t="shared" ca="1" si="55"/>
        <v>D51:D72</v>
      </c>
      <c r="E132" s="61">
        <f t="shared" ca="1" si="58"/>
        <v>1</v>
      </c>
      <c r="F132" s="27">
        <f t="shared" ca="1" si="56"/>
        <v>36</v>
      </c>
      <c r="H132" s="27">
        <f t="shared" ca="1" si="57"/>
        <v>36</v>
      </c>
      <c r="I132" s="385"/>
      <c r="J132" s="174" t="str">
        <f t="shared" ca="1" si="52"/>
        <v>Projekt 29</v>
      </c>
      <c r="K132" s="173">
        <f t="shared" ca="1" si="52"/>
        <v>0</v>
      </c>
      <c r="L132" s="173">
        <f t="shared" ca="1" si="52"/>
        <v>0</v>
      </c>
      <c r="M132" s="173">
        <f t="shared" ca="1" si="52"/>
        <v>0</v>
      </c>
      <c r="N132" s="173">
        <f t="shared" ca="1" si="52"/>
        <v>0</v>
      </c>
      <c r="O132" s="173">
        <f t="shared" ca="1" si="52"/>
        <v>0</v>
      </c>
      <c r="P132" s="173">
        <f t="shared" ca="1" si="52"/>
        <v>0</v>
      </c>
      <c r="Q132" s="173">
        <f t="shared" ca="1" si="52"/>
        <v>0</v>
      </c>
      <c r="R132" s="173">
        <f t="shared" ca="1" si="52"/>
        <v>0</v>
      </c>
      <c r="S132" s="165">
        <f t="shared" ca="1" si="52"/>
        <v>0</v>
      </c>
      <c r="T132" s="165">
        <f t="shared" ca="1" si="53"/>
        <v>0</v>
      </c>
      <c r="U132" s="165">
        <f t="shared" ca="1" si="53"/>
        <v>0</v>
      </c>
      <c r="V132" s="165">
        <f t="shared" ca="1" si="53"/>
        <v>0</v>
      </c>
      <c r="W132" s="165">
        <f t="shared" ca="1" si="53"/>
        <v>0</v>
      </c>
      <c r="X132" s="165">
        <f t="shared" ca="1" si="53"/>
        <v>0</v>
      </c>
      <c r="Y132" s="173">
        <f t="shared" ca="1" si="53"/>
        <v>0</v>
      </c>
      <c r="Z132" s="173">
        <f t="shared" ca="1" si="53"/>
        <v>0</v>
      </c>
    </row>
    <row r="133" spans="3:26" ht="24.75" customHeight="1" x14ac:dyDescent="0.25">
      <c r="C133" s="27">
        <f t="shared" ca="1" si="54"/>
        <v>52</v>
      </c>
      <c r="D133" s="61" t="str">
        <f t="shared" ca="1" si="55"/>
        <v>D52:D72</v>
      </c>
      <c r="E133" s="61">
        <f t="shared" ca="1" si="58"/>
        <v>1</v>
      </c>
      <c r="F133" s="27">
        <f t="shared" ca="1" si="56"/>
        <v>37</v>
      </c>
      <c r="H133" s="27">
        <f t="shared" ca="1" si="57"/>
        <v>37</v>
      </c>
      <c r="I133" s="385"/>
      <c r="J133" s="174" t="str">
        <f t="shared" ca="1" si="52"/>
        <v>Projekt 30</v>
      </c>
      <c r="K133" s="173">
        <f t="shared" ca="1" si="52"/>
        <v>0</v>
      </c>
      <c r="L133" s="173">
        <f t="shared" ca="1" si="52"/>
        <v>0</v>
      </c>
      <c r="M133" s="173">
        <f t="shared" ca="1" si="52"/>
        <v>0</v>
      </c>
      <c r="N133" s="173">
        <f t="shared" ca="1" si="52"/>
        <v>0</v>
      </c>
      <c r="O133" s="173">
        <f t="shared" ca="1" si="52"/>
        <v>0</v>
      </c>
      <c r="P133" s="173">
        <f t="shared" ca="1" si="52"/>
        <v>0</v>
      </c>
      <c r="Q133" s="173">
        <f t="shared" ca="1" si="52"/>
        <v>0</v>
      </c>
      <c r="R133" s="173">
        <f t="shared" ca="1" si="52"/>
        <v>0</v>
      </c>
      <c r="S133" s="165">
        <f t="shared" ca="1" si="52"/>
        <v>0</v>
      </c>
      <c r="T133" s="165">
        <f t="shared" ca="1" si="53"/>
        <v>0</v>
      </c>
      <c r="U133" s="165">
        <f t="shared" ca="1" si="53"/>
        <v>0</v>
      </c>
      <c r="V133" s="165">
        <f t="shared" ca="1" si="53"/>
        <v>0</v>
      </c>
      <c r="W133" s="165">
        <f t="shared" ca="1" si="53"/>
        <v>0</v>
      </c>
      <c r="X133" s="165">
        <f t="shared" ca="1" si="53"/>
        <v>0</v>
      </c>
      <c r="Y133" s="173">
        <f t="shared" ca="1" si="53"/>
        <v>0</v>
      </c>
      <c r="Z133" s="173">
        <f t="shared" ca="1" si="53"/>
        <v>0</v>
      </c>
    </row>
    <row r="134" spans="3:26" ht="24.75" customHeight="1" x14ac:dyDescent="0.25">
      <c r="C134" s="27">
        <f t="shared" ca="1" si="54"/>
        <v>53</v>
      </c>
      <c r="D134" s="61" t="str">
        <f t="shared" ca="1" si="55"/>
        <v>D53:D72</v>
      </c>
      <c r="E134" s="61">
        <f t="shared" ca="1" si="58"/>
        <v>1</v>
      </c>
      <c r="F134" s="27">
        <f t="shared" ca="1" si="56"/>
        <v>38</v>
      </c>
      <c r="H134" s="27">
        <f t="shared" ca="1" si="57"/>
        <v>38</v>
      </c>
      <c r="I134" s="385"/>
      <c r="J134" s="174" t="str">
        <f t="shared" ca="1" si="52"/>
        <v>Projekt 31</v>
      </c>
      <c r="K134" s="173">
        <f t="shared" ca="1" si="52"/>
        <v>0</v>
      </c>
      <c r="L134" s="173">
        <f t="shared" ca="1" si="52"/>
        <v>0</v>
      </c>
      <c r="M134" s="173">
        <f t="shared" ca="1" si="52"/>
        <v>0</v>
      </c>
      <c r="N134" s="173">
        <f t="shared" ca="1" si="52"/>
        <v>0</v>
      </c>
      <c r="O134" s="173">
        <f t="shared" ca="1" si="52"/>
        <v>0</v>
      </c>
      <c r="P134" s="173">
        <f t="shared" ca="1" si="52"/>
        <v>0</v>
      </c>
      <c r="Q134" s="173">
        <f t="shared" ca="1" si="52"/>
        <v>0</v>
      </c>
      <c r="R134" s="173">
        <f t="shared" ca="1" si="52"/>
        <v>0</v>
      </c>
      <c r="S134" s="165">
        <f t="shared" ca="1" si="52"/>
        <v>0</v>
      </c>
      <c r="T134" s="165">
        <f t="shared" ca="1" si="53"/>
        <v>0</v>
      </c>
      <c r="U134" s="165">
        <f t="shared" ca="1" si="53"/>
        <v>0</v>
      </c>
      <c r="V134" s="165">
        <f t="shared" ca="1" si="53"/>
        <v>0</v>
      </c>
      <c r="W134" s="165">
        <f t="shared" ca="1" si="53"/>
        <v>0</v>
      </c>
      <c r="X134" s="165">
        <f t="shared" ca="1" si="53"/>
        <v>0</v>
      </c>
      <c r="Y134" s="173">
        <f t="shared" ca="1" si="53"/>
        <v>0</v>
      </c>
      <c r="Z134" s="173">
        <f t="shared" ca="1" si="53"/>
        <v>0</v>
      </c>
    </row>
    <row r="135" spans="3:26" ht="24.75" customHeight="1" x14ac:dyDescent="0.25">
      <c r="C135" s="27">
        <f t="shared" ca="1" si="54"/>
        <v>54</v>
      </c>
      <c r="D135" s="61" t="str">
        <f t="shared" ca="1" si="55"/>
        <v>D54:D72</v>
      </c>
      <c r="E135" s="61">
        <f t="shared" ca="1" si="58"/>
        <v>1</v>
      </c>
      <c r="F135" s="27">
        <f t="shared" ca="1" si="56"/>
        <v>39</v>
      </c>
      <c r="H135" s="27">
        <f t="shared" ca="1" si="57"/>
        <v>39</v>
      </c>
      <c r="I135" s="385"/>
      <c r="J135" s="174" t="str">
        <f t="shared" ca="1" si="52"/>
        <v>Projekt 32</v>
      </c>
      <c r="K135" s="173">
        <f t="shared" ca="1" si="52"/>
        <v>0</v>
      </c>
      <c r="L135" s="173">
        <f t="shared" ca="1" si="52"/>
        <v>0</v>
      </c>
      <c r="M135" s="173">
        <f t="shared" ca="1" si="52"/>
        <v>0</v>
      </c>
      <c r="N135" s="173">
        <f t="shared" ca="1" si="52"/>
        <v>0</v>
      </c>
      <c r="O135" s="173">
        <f t="shared" ca="1" si="52"/>
        <v>0</v>
      </c>
      <c r="P135" s="173">
        <f t="shared" ca="1" si="52"/>
        <v>0</v>
      </c>
      <c r="Q135" s="173">
        <f t="shared" ca="1" si="52"/>
        <v>0</v>
      </c>
      <c r="R135" s="173">
        <f t="shared" ca="1" si="52"/>
        <v>0</v>
      </c>
      <c r="S135" s="165">
        <f t="shared" ca="1" si="52"/>
        <v>0</v>
      </c>
      <c r="T135" s="165">
        <f t="shared" ca="1" si="53"/>
        <v>0</v>
      </c>
      <c r="U135" s="165">
        <f t="shared" ca="1" si="53"/>
        <v>0</v>
      </c>
      <c r="V135" s="165">
        <f t="shared" ca="1" si="53"/>
        <v>0</v>
      </c>
      <c r="W135" s="165">
        <f t="shared" ca="1" si="53"/>
        <v>0</v>
      </c>
      <c r="X135" s="165">
        <f t="shared" ca="1" si="53"/>
        <v>0</v>
      </c>
      <c r="Y135" s="173">
        <f t="shared" ca="1" si="53"/>
        <v>0</v>
      </c>
      <c r="Z135" s="173">
        <f t="shared" ca="1" si="53"/>
        <v>0</v>
      </c>
    </row>
    <row r="136" spans="3:26" ht="24.75" customHeight="1" x14ac:dyDescent="0.25">
      <c r="C136" s="27">
        <f t="shared" ca="1" si="54"/>
        <v>55</v>
      </c>
      <c r="D136" s="61" t="str">
        <f t="shared" ca="1" si="55"/>
        <v>D55:D72</v>
      </c>
      <c r="E136" s="61">
        <f t="shared" ca="1" si="58"/>
        <v>1</v>
      </c>
      <c r="F136" s="27">
        <f t="shared" ca="1" si="56"/>
        <v>40</v>
      </c>
      <c r="H136" s="27">
        <f t="shared" ca="1" si="57"/>
        <v>40</v>
      </c>
      <c r="I136" s="385"/>
      <c r="J136" s="174" t="str">
        <f t="shared" ref="J136:S145" ca="1" si="59">IFERROR(VLOOKUP($H136,$C$16:$Z$76,J$77,FALSE),"")</f>
        <v>Projekt 33</v>
      </c>
      <c r="K136" s="173">
        <f t="shared" ca="1" si="59"/>
        <v>0</v>
      </c>
      <c r="L136" s="173">
        <f t="shared" ca="1" si="59"/>
        <v>0</v>
      </c>
      <c r="M136" s="173">
        <f t="shared" ca="1" si="59"/>
        <v>0</v>
      </c>
      <c r="N136" s="173">
        <f t="shared" ca="1" si="59"/>
        <v>0</v>
      </c>
      <c r="O136" s="173">
        <f t="shared" ca="1" si="59"/>
        <v>0</v>
      </c>
      <c r="P136" s="173">
        <f t="shared" ca="1" si="59"/>
        <v>0</v>
      </c>
      <c r="Q136" s="173">
        <f t="shared" ca="1" si="59"/>
        <v>0</v>
      </c>
      <c r="R136" s="173">
        <f t="shared" ca="1" si="59"/>
        <v>0</v>
      </c>
      <c r="S136" s="165">
        <f t="shared" ca="1" si="59"/>
        <v>0</v>
      </c>
      <c r="T136" s="165">
        <f t="shared" ref="T136:Z145" ca="1" si="60">IFERROR(VLOOKUP($H136,$C$16:$Z$76,T$77,FALSE),"")</f>
        <v>0</v>
      </c>
      <c r="U136" s="165">
        <f t="shared" ca="1" si="60"/>
        <v>0</v>
      </c>
      <c r="V136" s="165">
        <f t="shared" ca="1" si="60"/>
        <v>0</v>
      </c>
      <c r="W136" s="165">
        <f t="shared" ca="1" si="60"/>
        <v>0</v>
      </c>
      <c r="X136" s="165">
        <f t="shared" ca="1" si="60"/>
        <v>0</v>
      </c>
      <c r="Y136" s="173">
        <f t="shared" ca="1" si="60"/>
        <v>0</v>
      </c>
      <c r="Z136" s="173">
        <f t="shared" ca="1" si="60"/>
        <v>0</v>
      </c>
    </row>
    <row r="137" spans="3:26" ht="24.75" customHeight="1" x14ac:dyDescent="0.25">
      <c r="C137" s="27">
        <f t="shared" ca="1" si="54"/>
        <v>56</v>
      </c>
      <c r="D137" s="61" t="str">
        <f t="shared" ca="1" si="55"/>
        <v>D56:D72</v>
      </c>
      <c r="E137" s="61">
        <f t="shared" ca="1" si="58"/>
        <v>1</v>
      </c>
      <c r="F137" s="27">
        <f t="shared" ca="1" si="56"/>
        <v>41</v>
      </c>
      <c r="H137" s="27">
        <f t="shared" ca="1" si="57"/>
        <v>41</v>
      </c>
      <c r="I137" s="385"/>
      <c r="J137" s="174" t="str">
        <f t="shared" ca="1" si="59"/>
        <v>Projekt 34</v>
      </c>
      <c r="K137" s="173">
        <f t="shared" ca="1" si="59"/>
        <v>0</v>
      </c>
      <c r="L137" s="173">
        <f t="shared" ca="1" si="59"/>
        <v>0</v>
      </c>
      <c r="M137" s="173">
        <f t="shared" ca="1" si="59"/>
        <v>0</v>
      </c>
      <c r="N137" s="173">
        <f t="shared" ca="1" si="59"/>
        <v>0</v>
      </c>
      <c r="O137" s="173">
        <f t="shared" ca="1" si="59"/>
        <v>0</v>
      </c>
      <c r="P137" s="173">
        <f t="shared" ca="1" si="59"/>
        <v>0</v>
      </c>
      <c r="Q137" s="173">
        <f t="shared" ca="1" si="59"/>
        <v>0</v>
      </c>
      <c r="R137" s="173">
        <f t="shared" ca="1" si="59"/>
        <v>0</v>
      </c>
      <c r="S137" s="165">
        <f t="shared" ca="1" si="59"/>
        <v>0</v>
      </c>
      <c r="T137" s="165">
        <f t="shared" ca="1" si="60"/>
        <v>0</v>
      </c>
      <c r="U137" s="165">
        <f t="shared" ca="1" si="60"/>
        <v>0</v>
      </c>
      <c r="V137" s="165">
        <f t="shared" ca="1" si="60"/>
        <v>0</v>
      </c>
      <c r="W137" s="165">
        <f t="shared" ca="1" si="60"/>
        <v>0</v>
      </c>
      <c r="X137" s="165">
        <f t="shared" ca="1" si="60"/>
        <v>0</v>
      </c>
      <c r="Y137" s="173">
        <f t="shared" ca="1" si="60"/>
        <v>0</v>
      </c>
      <c r="Z137" s="173">
        <f t="shared" ca="1" si="60"/>
        <v>0</v>
      </c>
    </row>
    <row r="138" spans="3:26" ht="24.75" customHeight="1" x14ac:dyDescent="0.25">
      <c r="C138" s="27">
        <f t="shared" ca="1" si="54"/>
        <v>57</v>
      </c>
      <c r="D138" s="61" t="str">
        <f t="shared" ca="1" si="55"/>
        <v>D57:D72</v>
      </c>
      <c r="E138" s="61">
        <f t="shared" ca="1" si="58"/>
        <v>1</v>
      </c>
      <c r="F138" s="27">
        <f t="shared" ca="1" si="56"/>
        <v>42</v>
      </c>
      <c r="H138" s="27">
        <f t="shared" ca="1" si="57"/>
        <v>42</v>
      </c>
      <c r="I138" s="385"/>
      <c r="J138" s="174" t="str">
        <f t="shared" ca="1" si="59"/>
        <v>Projekt 35</v>
      </c>
      <c r="K138" s="173">
        <f t="shared" ca="1" si="59"/>
        <v>0</v>
      </c>
      <c r="L138" s="173">
        <f t="shared" ca="1" si="59"/>
        <v>0</v>
      </c>
      <c r="M138" s="173">
        <f t="shared" ca="1" si="59"/>
        <v>0</v>
      </c>
      <c r="N138" s="173">
        <f t="shared" ca="1" si="59"/>
        <v>0</v>
      </c>
      <c r="O138" s="173">
        <f t="shared" ca="1" si="59"/>
        <v>0</v>
      </c>
      <c r="P138" s="173">
        <f t="shared" ca="1" si="59"/>
        <v>0</v>
      </c>
      <c r="Q138" s="173">
        <f t="shared" ca="1" si="59"/>
        <v>0</v>
      </c>
      <c r="R138" s="173">
        <f t="shared" ca="1" si="59"/>
        <v>0</v>
      </c>
      <c r="S138" s="165">
        <f t="shared" ca="1" si="59"/>
        <v>0</v>
      </c>
      <c r="T138" s="165">
        <f t="shared" ca="1" si="60"/>
        <v>0</v>
      </c>
      <c r="U138" s="165">
        <f t="shared" ca="1" si="60"/>
        <v>0</v>
      </c>
      <c r="V138" s="165">
        <f t="shared" ca="1" si="60"/>
        <v>0</v>
      </c>
      <c r="W138" s="165">
        <f t="shared" ca="1" si="60"/>
        <v>0</v>
      </c>
      <c r="X138" s="165">
        <f t="shared" ca="1" si="60"/>
        <v>0</v>
      </c>
      <c r="Y138" s="173">
        <f t="shared" ca="1" si="60"/>
        <v>0</v>
      </c>
      <c r="Z138" s="173">
        <f t="shared" ca="1" si="60"/>
        <v>0</v>
      </c>
    </row>
    <row r="139" spans="3:26" ht="24.75" customHeight="1" x14ac:dyDescent="0.25">
      <c r="C139" s="27">
        <f t="shared" ca="1" si="54"/>
        <v>58</v>
      </c>
      <c r="D139" s="61" t="str">
        <f t="shared" ca="1" si="55"/>
        <v>D58:D72</v>
      </c>
      <c r="E139" s="61">
        <f t="shared" ca="1" si="58"/>
        <v>7</v>
      </c>
      <c r="F139" s="27">
        <f t="shared" ca="1" si="56"/>
        <v>49</v>
      </c>
      <c r="H139" s="27">
        <f t="shared" ca="1" si="57"/>
        <v>49</v>
      </c>
      <c r="I139" s="385"/>
      <c r="J139" s="174" t="str">
        <f t="shared" ca="1" si="59"/>
        <v>Projekt 42</v>
      </c>
      <c r="K139" s="173">
        <f t="shared" ca="1" si="59"/>
        <v>0</v>
      </c>
      <c r="L139" s="173">
        <f t="shared" ca="1" si="59"/>
        <v>0</v>
      </c>
      <c r="M139" s="173">
        <f t="shared" ca="1" si="59"/>
        <v>0</v>
      </c>
      <c r="N139" s="173">
        <f t="shared" ca="1" si="59"/>
        <v>0</v>
      </c>
      <c r="O139" s="173">
        <f t="shared" ca="1" si="59"/>
        <v>0</v>
      </c>
      <c r="P139" s="173">
        <f t="shared" ca="1" si="59"/>
        <v>0</v>
      </c>
      <c r="Q139" s="173">
        <f t="shared" ca="1" si="59"/>
        <v>0</v>
      </c>
      <c r="R139" s="173">
        <f t="shared" ca="1" si="59"/>
        <v>0</v>
      </c>
      <c r="S139" s="165">
        <f t="shared" ca="1" si="59"/>
        <v>0</v>
      </c>
      <c r="T139" s="165">
        <f t="shared" ca="1" si="60"/>
        <v>0</v>
      </c>
      <c r="U139" s="165">
        <f t="shared" ca="1" si="60"/>
        <v>0</v>
      </c>
      <c r="V139" s="165">
        <f t="shared" ca="1" si="60"/>
        <v>0</v>
      </c>
      <c r="W139" s="165">
        <f t="shared" ca="1" si="60"/>
        <v>0</v>
      </c>
      <c r="X139" s="165">
        <f t="shared" ca="1" si="60"/>
        <v>0</v>
      </c>
      <c r="Y139" s="173">
        <f t="shared" ca="1" si="60"/>
        <v>0</v>
      </c>
      <c r="Z139" s="173">
        <f t="shared" ca="1" si="60"/>
        <v>0</v>
      </c>
    </row>
    <row r="140" spans="3:26" ht="24.75" customHeight="1" x14ac:dyDescent="0.25">
      <c r="C140" s="27">
        <f t="shared" ca="1" si="54"/>
        <v>65</v>
      </c>
      <c r="D140" s="61" t="str">
        <f t="shared" ca="1" si="55"/>
        <v>D65:D72</v>
      </c>
      <c r="E140" s="61" t="str">
        <f t="shared" ca="1" si="58"/>
        <v/>
      </c>
      <c r="F140" s="27" t="str">
        <f t="shared" ca="1" si="56"/>
        <v/>
      </c>
      <c r="H140" s="27" t="str">
        <f t="shared" ca="1" si="57"/>
        <v/>
      </c>
      <c r="I140" s="385"/>
      <c r="J140" s="174" t="str">
        <f t="shared" ca="1" si="59"/>
        <v/>
      </c>
      <c r="K140" s="173" t="str">
        <f t="shared" ca="1" si="59"/>
        <v/>
      </c>
      <c r="L140" s="173" t="str">
        <f t="shared" ca="1" si="59"/>
        <v/>
      </c>
      <c r="M140" s="173" t="str">
        <f t="shared" ca="1" si="59"/>
        <v/>
      </c>
      <c r="N140" s="173" t="str">
        <f t="shared" ca="1" si="59"/>
        <v/>
      </c>
      <c r="O140" s="173" t="str">
        <f t="shared" ca="1" si="59"/>
        <v/>
      </c>
      <c r="P140" s="173" t="str">
        <f t="shared" ca="1" si="59"/>
        <v/>
      </c>
      <c r="Q140" s="173" t="str">
        <f t="shared" ca="1" si="59"/>
        <v/>
      </c>
      <c r="R140" s="173" t="str">
        <f t="shared" ca="1" si="59"/>
        <v/>
      </c>
      <c r="S140" s="165" t="str">
        <f t="shared" ca="1" si="59"/>
        <v/>
      </c>
      <c r="T140" s="165" t="str">
        <f t="shared" ca="1" si="60"/>
        <v/>
      </c>
      <c r="U140" s="165" t="str">
        <f t="shared" ca="1" si="60"/>
        <v/>
      </c>
      <c r="V140" s="165" t="str">
        <f t="shared" ca="1" si="60"/>
        <v/>
      </c>
      <c r="W140" s="165" t="str">
        <f t="shared" ca="1" si="60"/>
        <v/>
      </c>
      <c r="X140" s="165" t="str">
        <f t="shared" ca="1" si="60"/>
        <v/>
      </c>
      <c r="Y140" s="173" t="str">
        <f t="shared" ca="1" si="60"/>
        <v/>
      </c>
      <c r="Z140" s="173" t="str">
        <f t="shared" ca="1" si="60"/>
        <v/>
      </c>
    </row>
    <row r="141" spans="3:26" ht="24.75" customHeight="1" x14ac:dyDescent="0.25">
      <c r="C141" s="27" t="str">
        <f t="shared" ca="1" si="54"/>
        <v/>
      </c>
      <c r="D141" s="61" t="str">
        <f t="shared" ca="1" si="55"/>
        <v/>
      </c>
      <c r="E141" s="61" t="str">
        <f t="shared" ca="1" si="58"/>
        <v/>
      </c>
      <c r="F141" s="27" t="str">
        <f t="shared" ca="1" si="56"/>
        <v/>
      </c>
      <c r="H141" s="27" t="str">
        <f t="shared" ca="1" si="57"/>
        <v/>
      </c>
      <c r="I141" s="385"/>
      <c r="J141" s="174" t="str">
        <f t="shared" ca="1" si="59"/>
        <v/>
      </c>
      <c r="K141" s="173" t="str">
        <f t="shared" ca="1" si="59"/>
        <v/>
      </c>
      <c r="L141" s="173" t="str">
        <f t="shared" ca="1" si="59"/>
        <v/>
      </c>
      <c r="M141" s="173" t="str">
        <f t="shared" ca="1" si="59"/>
        <v/>
      </c>
      <c r="N141" s="173" t="str">
        <f t="shared" ca="1" si="59"/>
        <v/>
      </c>
      <c r="O141" s="173" t="str">
        <f t="shared" ca="1" si="59"/>
        <v/>
      </c>
      <c r="P141" s="173" t="str">
        <f t="shared" ca="1" si="59"/>
        <v/>
      </c>
      <c r="Q141" s="173" t="str">
        <f t="shared" ca="1" si="59"/>
        <v/>
      </c>
      <c r="R141" s="173" t="str">
        <f t="shared" ca="1" si="59"/>
        <v/>
      </c>
      <c r="S141" s="165" t="str">
        <f t="shared" ca="1" si="59"/>
        <v/>
      </c>
      <c r="T141" s="165" t="str">
        <f t="shared" ca="1" si="60"/>
        <v/>
      </c>
      <c r="U141" s="165" t="str">
        <f t="shared" ca="1" si="60"/>
        <v/>
      </c>
      <c r="V141" s="165" t="str">
        <f t="shared" ca="1" si="60"/>
        <v/>
      </c>
      <c r="W141" s="165" t="str">
        <f t="shared" ca="1" si="60"/>
        <v/>
      </c>
      <c r="X141" s="165" t="str">
        <f t="shared" ca="1" si="60"/>
        <v/>
      </c>
      <c r="Y141" s="173" t="str">
        <f t="shared" ca="1" si="60"/>
        <v/>
      </c>
      <c r="Z141" s="173" t="str">
        <f t="shared" ca="1" si="60"/>
        <v/>
      </c>
    </row>
    <row r="142" spans="3:26" ht="24.75" customHeight="1" x14ac:dyDescent="0.25">
      <c r="C142" s="27" t="str">
        <f t="shared" ca="1" si="54"/>
        <v/>
      </c>
      <c r="D142" s="61" t="str">
        <f t="shared" ca="1" si="55"/>
        <v/>
      </c>
      <c r="E142" s="61" t="str">
        <f t="shared" ca="1" si="58"/>
        <v/>
      </c>
      <c r="F142" s="27" t="str">
        <f t="shared" ca="1" si="56"/>
        <v/>
      </c>
      <c r="H142" s="27" t="str">
        <f t="shared" ca="1" si="57"/>
        <v/>
      </c>
      <c r="I142" s="385"/>
      <c r="J142" s="174" t="str">
        <f t="shared" ca="1" si="59"/>
        <v/>
      </c>
      <c r="K142" s="173" t="str">
        <f t="shared" ca="1" si="59"/>
        <v/>
      </c>
      <c r="L142" s="173" t="str">
        <f t="shared" ca="1" si="59"/>
        <v/>
      </c>
      <c r="M142" s="173" t="str">
        <f t="shared" ca="1" si="59"/>
        <v/>
      </c>
      <c r="N142" s="173" t="str">
        <f t="shared" ca="1" si="59"/>
        <v/>
      </c>
      <c r="O142" s="173" t="str">
        <f t="shared" ca="1" si="59"/>
        <v/>
      </c>
      <c r="P142" s="173" t="str">
        <f t="shared" ca="1" si="59"/>
        <v/>
      </c>
      <c r="Q142" s="173" t="str">
        <f t="shared" ca="1" si="59"/>
        <v/>
      </c>
      <c r="R142" s="173" t="str">
        <f t="shared" ca="1" si="59"/>
        <v/>
      </c>
      <c r="S142" s="165" t="str">
        <f t="shared" ca="1" si="59"/>
        <v/>
      </c>
      <c r="T142" s="165" t="str">
        <f t="shared" ca="1" si="60"/>
        <v/>
      </c>
      <c r="U142" s="165" t="str">
        <f t="shared" ca="1" si="60"/>
        <v/>
      </c>
      <c r="V142" s="165" t="str">
        <f t="shared" ca="1" si="60"/>
        <v/>
      </c>
      <c r="W142" s="165" t="str">
        <f t="shared" ca="1" si="60"/>
        <v/>
      </c>
      <c r="X142" s="165" t="str">
        <f t="shared" ca="1" si="60"/>
        <v/>
      </c>
      <c r="Y142" s="173" t="str">
        <f t="shared" ca="1" si="60"/>
        <v/>
      </c>
      <c r="Z142" s="173" t="str">
        <f t="shared" ca="1" si="60"/>
        <v/>
      </c>
    </row>
    <row r="143" spans="3:26" ht="24.75" customHeight="1" x14ac:dyDescent="0.25">
      <c r="C143" s="27" t="str">
        <f t="shared" ca="1" si="54"/>
        <v/>
      </c>
      <c r="D143" s="61" t="str">
        <f t="shared" ca="1" si="55"/>
        <v/>
      </c>
      <c r="E143" s="61" t="str">
        <f t="shared" ca="1" si="58"/>
        <v/>
      </c>
      <c r="F143" s="27" t="str">
        <f t="shared" ca="1" si="56"/>
        <v/>
      </c>
      <c r="H143" s="27" t="str">
        <f t="shared" ca="1" si="57"/>
        <v/>
      </c>
      <c r="I143" s="385"/>
      <c r="J143" s="174" t="str">
        <f t="shared" ca="1" si="59"/>
        <v/>
      </c>
      <c r="K143" s="173" t="str">
        <f t="shared" ca="1" si="59"/>
        <v/>
      </c>
      <c r="L143" s="173" t="str">
        <f t="shared" ca="1" si="59"/>
        <v/>
      </c>
      <c r="M143" s="173" t="str">
        <f t="shared" ca="1" si="59"/>
        <v/>
      </c>
      <c r="N143" s="173" t="str">
        <f t="shared" ca="1" si="59"/>
        <v/>
      </c>
      <c r="O143" s="173" t="str">
        <f t="shared" ca="1" si="59"/>
        <v/>
      </c>
      <c r="P143" s="173" t="str">
        <f t="shared" ca="1" si="59"/>
        <v/>
      </c>
      <c r="Q143" s="173" t="str">
        <f t="shared" ca="1" si="59"/>
        <v/>
      </c>
      <c r="R143" s="173" t="str">
        <f t="shared" ca="1" si="59"/>
        <v/>
      </c>
      <c r="S143" s="165" t="str">
        <f t="shared" ca="1" si="59"/>
        <v/>
      </c>
      <c r="T143" s="165" t="str">
        <f t="shared" ca="1" si="60"/>
        <v/>
      </c>
      <c r="U143" s="165" t="str">
        <f t="shared" ca="1" si="60"/>
        <v/>
      </c>
      <c r="V143" s="165" t="str">
        <f t="shared" ca="1" si="60"/>
        <v/>
      </c>
      <c r="W143" s="165" t="str">
        <f t="shared" ca="1" si="60"/>
        <v/>
      </c>
      <c r="X143" s="165" t="str">
        <f t="shared" ca="1" si="60"/>
        <v/>
      </c>
      <c r="Y143" s="173" t="str">
        <f t="shared" ca="1" si="60"/>
        <v/>
      </c>
      <c r="Z143" s="173" t="str">
        <f t="shared" ca="1" si="60"/>
        <v/>
      </c>
    </row>
    <row r="144" spans="3:26" ht="24.75" customHeight="1" x14ac:dyDescent="0.25">
      <c r="C144" s="27" t="str">
        <f t="shared" ca="1" si="54"/>
        <v/>
      </c>
      <c r="D144" s="61" t="str">
        <f t="shared" ca="1" si="55"/>
        <v/>
      </c>
      <c r="E144" s="61" t="str">
        <f t="shared" ca="1" si="58"/>
        <v/>
      </c>
      <c r="F144" s="27" t="str">
        <f t="shared" ca="1" si="56"/>
        <v/>
      </c>
      <c r="H144" s="27" t="str">
        <f t="shared" ca="1" si="57"/>
        <v/>
      </c>
      <c r="I144" s="385"/>
      <c r="J144" s="174" t="str">
        <f t="shared" ca="1" si="59"/>
        <v/>
      </c>
      <c r="K144" s="173" t="str">
        <f t="shared" ca="1" si="59"/>
        <v/>
      </c>
      <c r="L144" s="173" t="str">
        <f t="shared" ca="1" si="59"/>
        <v/>
      </c>
      <c r="M144" s="173" t="str">
        <f t="shared" ca="1" si="59"/>
        <v/>
      </c>
      <c r="N144" s="173" t="str">
        <f t="shared" ca="1" si="59"/>
        <v/>
      </c>
      <c r="O144" s="173" t="str">
        <f t="shared" ca="1" si="59"/>
        <v/>
      </c>
      <c r="P144" s="173" t="str">
        <f t="shared" ca="1" si="59"/>
        <v/>
      </c>
      <c r="Q144" s="173" t="str">
        <f t="shared" ca="1" si="59"/>
        <v/>
      </c>
      <c r="R144" s="173" t="str">
        <f t="shared" ca="1" si="59"/>
        <v/>
      </c>
      <c r="S144" s="165" t="str">
        <f t="shared" ca="1" si="59"/>
        <v/>
      </c>
      <c r="T144" s="165" t="str">
        <f t="shared" ca="1" si="60"/>
        <v/>
      </c>
      <c r="U144" s="165" t="str">
        <f t="shared" ca="1" si="60"/>
        <v/>
      </c>
      <c r="V144" s="165" t="str">
        <f t="shared" ca="1" si="60"/>
        <v/>
      </c>
      <c r="W144" s="165" t="str">
        <f t="shared" ca="1" si="60"/>
        <v/>
      </c>
      <c r="X144" s="165" t="str">
        <f t="shared" ca="1" si="60"/>
        <v/>
      </c>
      <c r="Y144" s="173" t="str">
        <f t="shared" ca="1" si="60"/>
        <v/>
      </c>
      <c r="Z144" s="173" t="str">
        <f t="shared" ca="1" si="60"/>
        <v/>
      </c>
    </row>
    <row r="145" spans="3:26" ht="24.75" customHeight="1" x14ac:dyDescent="0.25">
      <c r="C145" s="27" t="str">
        <f t="shared" ca="1" si="54"/>
        <v/>
      </c>
      <c r="D145" s="61" t="str">
        <f t="shared" ca="1" si="55"/>
        <v/>
      </c>
      <c r="E145" s="61" t="str">
        <f t="shared" ca="1" si="58"/>
        <v/>
      </c>
      <c r="F145" s="27" t="str">
        <f t="shared" ca="1" si="56"/>
        <v/>
      </c>
      <c r="H145" s="27" t="str">
        <f t="shared" ca="1" si="57"/>
        <v/>
      </c>
      <c r="I145" s="385"/>
      <c r="J145" s="174" t="str">
        <f t="shared" ca="1" si="59"/>
        <v/>
      </c>
      <c r="K145" s="173" t="str">
        <f t="shared" ca="1" si="59"/>
        <v/>
      </c>
      <c r="L145" s="173" t="str">
        <f t="shared" ca="1" si="59"/>
        <v/>
      </c>
      <c r="M145" s="173" t="str">
        <f t="shared" ca="1" si="59"/>
        <v/>
      </c>
      <c r="N145" s="173" t="str">
        <f t="shared" ca="1" si="59"/>
        <v/>
      </c>
      <c r="O145" s="173" t="str">
        <f t="shared" ca="1" si="59"/>
        <v/>
      </c>
      <c r="P145" s="173" t="str">
        <f t="shared" ca="1" si="59"/>
        <v/>
      </c>
      <c r="Q145" s="173" t="str">
        <f t="shared" ca="1" si="59"/>
        <v/>
      </c>
      <c r="R145" s="173" t="str">
        <f t="shared" ca="1" si="59"/>
        <v/>
      </c>
      <c r="S145" s="165" t="str">
        <f t="shared" ca="1" si="59"/>
        <v/>
      </c>
      <c r="T145" s="165" t="str">
        <f t="shared" ca="1" si="60"/>
        <v/>
      </c>
      <c r="U145" s="165" t="str">
        <f t="shared" ca="1" si="60"/>
        <v/>
      </c>
      <c r="V145" s="165" t="str">
        <f t="shared" ca="1" si="60"/>
        <v/>
      </c>
      <c r="W145" s="165" t="str">
        <f t="shared" ca="1" si="60"/>
        <v/>
      </c>
      <c r="X145" s="165" t="str">
        <f t="shared" ca="1" si="60"/>
        <v/>
      </c>
      <c r="Y145" s="173" t="str">
        <f t="shared" ca="1" si="60"/>
        <v/>
      </c>
      <c r="Z145" s="173" t="str">
        <f t="shared" ca="1" si="60"/>
        <v/>
      </c>
    </row>
    <row r="146" spans="3:26" ht="24.75" customHeight="1" x14ac:dyDescent="0.25">
      <c r="C146" s="27" t="str">
        <f t="shared" ca="1" si="54"/>
        <v/>
      </c>
      <c r="D146" s="61" t="str">
        <f t="shared" ca="1" si="55"/>
        <v/>
      </c>
      <c r="E146" s="61" t="str">
        <f t="shared" ca="1" si="58"/>
        <v/>
      </c>
      <c r="F146" s="27" t="str">
        <f t="shared" ca="1" si="56"/>
        <v/>
      </c>
      <c r="H146" s="27" t="str">
        <f t="shared" ca="1" si="57"/>
        <v/>
      </c>
      <c r="I146" s="385"/>
      <c r="J146" s="174" t="str">
        <f t="shared" ref="J146:S155" ca="1" si="61">IFERROR(VLOOKUP($H146,$C$16:$Z$76,J$77,FALSE),"")</f>
        <v/>
      </c>
      <c r="K146" s="173" t="str">
        <f t="shared" ca="1" si="61"/>
        <v/>
      </c>
      <c r="L146" s="173" t="str">
        <f t="shared" ca="1" si="61"/>
        <v/>
      </c>
      <c r="M146" s="173" t="str">
        <f t="shared" ca="1" si="61"/>
        <v/>
      </c>
      <c r="N146" s="173" t="str">
        <f t="shared" ca="1" si="61"/>
        <v/>
      </c>
      <c r="O146" s="173" t="str">
        <f t="shared" ca="1" si="61"/>
        <v/>
      </c>
      <c r="P146" s="173" t="str">
        <f t="shared" ca="1" si="61"/>
        <v/>
      </c>
      <c r="Q146" s="173" t="str">
        <f t="shared" ca="1" si="61"/>
        <v/>
      </c>
      <c r="R146" s="173" t="str">
        <f t="shared" ca="1" si="61"/>
        <v/>
      </c>
      <c r="S146" s="165" t="str">
        <f t="shared" ca="1" si="61"/>
        <v/>
      </c>
      <c r="T146" s="165" t="str">
        <f t="shared" ref="T146:Z155" ca="1" si="62">IFERROR(VLOOKUP($H146,$C$16:$Z$76,T$77,FALSE),"")</f>
        <v/>
      </c>
      <c r="U146" s="165" t="str">
        <f t="shared" ca="1" si="62"/>
        <v/>
      </c>
      <c r="V146" s="165" t="str">
        <f t="shared" ca="1" si="62"/>
        <v/>
      </c>
      <c r="W146" s="165" t="str">
        <f t="shared" ca="1" si="62"/>
        <v/>
      </c>
      <c r="X146" s="165" t="str">
        <f t="shared" ca="1" si="62"/>
        <v/>
      </c>
      <c r="Y146" s="173" t="str">
        <f t="shared" ca="1" si="62"/>
        <v/>
      </c>
      <c r="Z146" s="173" t="str">
        <f t="shared" ca="1" si="62"/>
        <v/>
      </c>
    </row>
    <row r="147" spans="3:26" ht="24.75" customHeight="1" x14ac:dyDescent="0.25">
      <c r="C147" s="27" t="str">
        <f t="shared" ca="1" si="54"/>
        <v/>
      </c>
      <c r="D147" s="61" t="str">
        <f t="shared" ca="1" si="55"/>
        <v/>
      </c>
      <c r="E147" s="61" t="str">
        <f t="shared" ca="1" si="58"/>
        <v/>
      </c>
      <c r="F147" s="27" t="str">
        <f t="shared" ca="1" si="56"/>
        <v/>
      </c>
      <c r="H147" s="27" t="str">
        <f t="shared" ca="1" si="57"/>
        <v/>
      </c>
      <c r="I147" s="385"/>
      <c r="J147" s="174" t="str">
        <f t="shared" ca="1" si="61"/>
        <v/>
      </c>
      <c r="K147" s="173" t="str">
        <f t="shared" ca="1" si="61"/>
        <v/>
      </c>
      <c r="L147" s="173" t="str">
        <f t="shared" ca="1" si="61"/>
        <v/>
      </c>
      <c r="M147" s="173" t="str">
        <f t="shared" ca="1" si="61"/>
        <v/>
      </c>
      <c r="N147" s="173" t="str">
        <f t="shared" ca="1" si="61"/>
        <v/>
      </c>
      <c r="O147" s="173" t="str">
        <f t="shared" ca="1" si="61"/>
        <v/>
      </c>
      <c r="P147" s="173" t="str">
        <f t="shared" ca="1" si="61"/>
        <v/>
      </c>
      <c r="Q147" s="173" t="str">
        <f t="shared" ca="1" si="61"/>
        <v/>
      </c>
      <c r="R147" s="173" t="str">
        <f t="shared" ca="1" si="61"/>
        <v/>
      </c>
      <c r="S147" s="165" t="str">
        <f t="shared" ca="1" si="61"/>
        <v/>
      </c>
      <c r="T147" s="165" t="str">
        <f t="shared" ca="1" si="62"/>
        <v/>
      </c>
      <c r="U147" s="165" t="str">
        <f t="shared" ca="1" si="62"/>
        <v/>
      </c>
      <c r="V147" s="165" t="str">
        <f t="shared" ca="1" si="62"/>
        <v/>
      </c>
      <c r="W147" s="165" t="str">
        <f t="shared" ca="1" si="62"/>
        <v/>
      </c>
      <c r="X147" s="165" t="str">
        <f t="shared" ca="1" si="62"/>
        <v/>
      </c>
      <c r="Y147" s="173" t="str">
        <f t="shared" ca="1" si="62"/>
        <v/>
      </c>
      <c r="Z147" s="173" t="str">
        <f t="shared" ca="1" si="62"/>
        <v/>
      </c>
    </row>
    <row r="148" spans="3:26" ht="24.75" customHeight="1" x14ac:dyDescent="0.25">
      <c r="C148" s="27" t="str">
        <f t="shared" ca="1" si="54"/>
        <v/>
      </c>
      <c r="D148" s="61" t="str">
        <f t="shared" ca="1" si="55"/>
        <v/>
      </c>
      <c r="E148" s="61" t="str">
        <f t="shared" ca="1" si="58"/>
        <v/>
      </c>
      <c r="F148" s="27" t="str">
        <f t="shared" ca="1" si="56"/>
        <v/>
      </c>
      <c r="H148" s="27" t="str">
        <f t="shared" ca="1" si="57"/>
        <v/>
      </c>
      <c r="I148" s="385"/>
      <c r="J148" s="174" t="str">
        <f t="shared" ca="1" si="61"/>
        <v/>
      </c>
      <c r="K148" s="173" t="str">
        <f t="shared" ca="1" si="61"/>
        <v/>
      </c>
      <c r="L148" s="173" t="str">
        <f t="shared" ca="1" si="61"/>
        <v/>
      </c>
      <c r="M148" s="173" t="str">
        <f t="shared" ca="1" si="61"/>
        <v/>
      </c>
      <c r="N148" s="173" t="str">
        <f t="shared" ca="1" si="61"/>
        <v/>
      </c>
      <c r="O148" s="173" t="str">
        <f t="shared" ca="1" si="61"/>
        <v/>
      </c>
      <c r="P148" s="173" t="str">
        <f t="shared" ca="1" si="61"/>
        <v/>
      </c>
      <c r="Q148" s="173" t="str">
        <f t="shared" ca="1" si="61"/>
        <v/>
      </c>
      <c r="R148" s="173" t="str">
        <f t="shared" ca="1" si="61"/>
        <v/>
      </c>
      <c r="S148" s="165" t="str">
        <f t="shared" ca="1" si="61"/>
        <v/>
      </c>
      <c r="T148" s="165" t="str">
        <f t="shared" ca="1" si="62"/>
        <v/>
      </c>
      <c r="U148" s="165" t="str">
        <f t="shared" ca="1" si="62"/>
        <v/>
      </c>
      <c r="V148" s="165" t="str">
        <f t="shared" ca="1" si="62"/>
        <v/>
      </c>
      <c r="W148" s="165" t="str">
        <f t="shared" ca="1" si="62"/>
        <v/>
      </c>
      <c r="X148" s="165" t="str">
        <f t="shared" ca="1" si="62"/>
        <v/>
      </c>
      <c r="Y148" s="173" t="str">
        <f t="shared" ca="1" si="62"/>
        <v/>
      </c>
      <c r="Z148" s="173" t="str">
        <f t="shared" ca="1" si="62"/>
        <v/>
      </c>
    </row>
    <row r="149" spans="3:26" ht="24.75" customHeight="1" x14ac:dyDescent="0.25">
      <c r="C149" s="27" t="str">
        <f t="shared" ca="1" si="54"/>
        <v/>
      </c>
      <c r="D149" s="61" t="str">
        <f t="shared" ca="1" si="55"/>
        <v/>
      </c>
      <c r="E149" s="61" t="str">
        <f t="shared" ca="1" si="58"/>
        <v/>
      </c>
      <c r="F149" s="27" t="str">
        <f t="shared" ca="1" si="56"/>
        <v/>
      </c>
      <c r="H149" s="27" t="str">
        <f t="shared" ca="1" si="57"/>
        <v/>
      </c>
      <c r="I149" s="385"/>
      <c r="J149" s="174" t="str">
        <f t="shared" ca="1" si="61"/>
        <v/>
      </c>
      <c r="K149" s="173" t="str">
        <f t="shared" ca="1" si="61"/>
        <v/>
      </c>
      <c r="L149" s="173" t="str">
        <f t="shared" ca="1" si="61"/>
        <v/>
      </c>
      <c r="M149" s="173" t="str">
        <f t="shared" ca="1" si="61"/>
        <v/>
      </c>
      <c r="N149" s="173" t="str">
        <f t="shared" ca="1" si="61"/>
        <v/>
      </c>
      <c r="O149" s="173" t="str">
        <f t="shared" ca="1" si="61"/>
        <v/>
      </c>
      <c r="P149" s="173" t="str">
        <f t="shared" ca="1" si="61"/>
        <v/>
      </c>
      <c r="Q149" s="173" t="str">
        <f t="shared" ca="1" si="61"/>
        <v/>
      </c>
      <c r="R149" s="173" t="str">
        <f t="shared" ca="1" si="61"/>
        <v/>
      </c>
      <c r="S149" s="165" t="str">
        <f t="shared" ca="1" si="61"/>
        <v/>
      </c>
      <c r="T149" s="165" t="str">
        <f t="shared" ca="1" si="62"/>
        <v/>
      </c>
      <c r="U149" s="165" t="str">
        <f t="shared" ca="1" si="62"/>
        <v/>
      </c>
      <c r="V149" s="165" t="str">
        <f t="shared" ca="1" si="62"/>
        <v/>
      </c>
      <c r="W149" s="165" t="str">
        <f t="shared" ca="1" si="62"/>
        <v/>
      </c>
      <c r="X149" s="165" t="str">
        <f t="shared" ca="1" si="62"/>
        <v/>
      </c>
      <c r="Y149" s="173" t="str">
        <f t="shared" ca="1" si="62"/>
        <v/>
      </c>
      <c r="Z149" s="173" t="str">
        <f t="shared" ca="1" si="62"/>
        <v/>
      </c>
    </row>
    <row r="150" spans="3:26" ht="24.75" customHeight="1" x14ac:dyDescent="0.25">
      <c r="C150" s="27" t="str">
        <f t="shared" ca="1" si="54"/>
        <v/>
      </c>
      <c r="D150" s="61" t="str">
        <f t="shared" ca="1" si="55"/>
        <v/>
      </c>
      <c r="E150" s="61" t="str">
        <f t="shared" ca="1" si="58"/>
        <v/>
      </c>
      <c r="F150" s="27" t="str">
        <f t="shared" ca="1" si="56"/>
        <v/>
      </c>
      <c r="H150" s="27" t="str">
        <f t="shared" ca="1" si="57"/>
        <v/>
      </c>
      <c r="I150" s="385"/>
      <c r="J150" s="174" t="str">
        <f t="shared" ca="1" si="61"/>
        <v/>
      </c>
      <c r="K150" s="173" t="str">
        <f t="shared" ca="1" si="61"/>
        <v/>
      </c>
      <c r="L150" s="173" t="str">
        <f t="shared" ca="1" si="61"/>
        <v/>
      </c>
      <c r="M150" s="173" t="str">
        <f t="shared" ca="1" si="61"/>
        <v/>
      </c>
      <c r="N150" s="173" t="str">
        <f t="shared" ca="1" si="61"/>
        <v/>
      </c>
      <c r="O150" s="173" t="str">
        <f t="shared" ca="1" si="61"/>
        <v/>
      </c>
      <c r="P150" s="173" t="str">
        <f t="shared" ca="1" si="61"/>
        <v/>
      </c>
      <c r="Q150" s="173" t="str">
        <f t="shared" ca="1" si="61"/>
        <v/>
      </c>
      <c r="R150" s="173" t="str">
        <f t="shared" ca="1" si="61"/>
        <v/>
      </c>
      <c r="S150" s="165" t="str">
        <f t="shared" ca="1" si="61"/>
        <v/>
      </c>
      <c r="T150" s="165" t="str">
        <f t="shared" ca="1" si="62"/>
        <v/>
      </c>
      <c r="U150" s="165" t="str">
        <f t="shared" ca="1" si="62"/>
        <v/>
      </c>
      <c r="V150" s="165" t="str">
        <f t="shared" ca="1" si="62"/>
        <v/>
      </c>
      <c r="W150" s="165" t="str">
        <f t="shared" ca="1" si="62"/>
        <v/>
      </c>
      <c r="X150" s="165" t="str">
        <f t="shared" ca="1" si="62"/>
        <v/>
      </c>
      <c r="Y150" s="173" t="str">
        <f t="shared" ca="1" si="62"/>
        <v/>
      </c>
      <c r="Z150" s="173" t="str">
        <f t="shared" ca="1" si="62"/>
        <v/>
      </c>
    </row>
    <row r="151" spans="3:26" ht="24.75" customHeight="1" x14ac:dyDescent="0.25">
      <c r="C151" s="27" t="str">
        <f t="shared" ca="1" si="54"/>
        <v/>
      </c>
      <c r="D151" s="61" t="str">
        <f t="shared" ca="1" si="55"/>
        <v/>
      </c>
      <c r="E151" s="61" t="str">
        <f t="shared" ca="1" si="58"/>
        <v/>
      </c>
      <c r="F151" s="27" t="str">
        <f t="shared" ca="1" si="56"/>
        <v/>
      </c>
      <c r="H151" s="27" t="str">
        <f t="shared" ca="1" si="57"/>
        <v/>
      </c>
      <c r="I151" s="385"/>
      <c r="J151" s="174" t="str">
        <f t="shared" ca="1" si="61"/>
        <v/>
      </c>
      <c r="K151" s="173" t="str">
        <f t="shared" ca="1" si="61"/>
        <v/>
      </c>
      <c r="L151" s="173" t="str">
        <f t="shared" ca="1" si="61"/>
        <v/>
      </c>
      <c r="M151" s="173" t="str">
        <f t="shared" ca="1" si="61"/>
        <v/>
      </c>
      <c r="N151" s="173" t="str">
        <f t="shared" ca="1" si="61"/>
        <v/>
      </c>
      <c r="O151" s="173" t="str">
        <f t="shared" ca="1" si="61"/>
        <v/>
      </c>
      <c r="P151" s="173" t="str">
        <f t="shared" ca="1" si="61"/>
        <v/>
      </c>
      <c r="Q151" s="173" t="str">
        <f t="shared" ca="1" si="61"/>
        <v/>
      </c>
      <c r="R151" s="173" t="str">
        <f t="shared" ca="1" si="61"/>
        <v/>
      </c>
      <c r="S151" s="165" t="str">
        <f t="shared" ca="1" si="61"/>
        <v/>
      </c>
      <c r="T151" s="165" t="str">
        <f t="shared" ca="1" si="62"/>
        <v/>
      </c>
      <c r="U151" s="165" t="str">
        <f t="shared" ca="1" si="62"/>
        <v/>
      </c>
      <c r="V151" s="165" t="str">
        <f t="shared" ca="1" si="62"/>
        <v/>
      </c>
      <c r="W151" s="165" t="str">
        <f t="shared" ca="1" si="62"/>
        <v/>
      </c>
      <c r="X151" s="165" t="str">
        <f t="shared" ca="1" si="62"/>
        <v/>
      </c>
      <c r="Y151" s="173" t="str">
        <f t="shared" ca="1" si="62"/>
        <v/>
      </c>
      <c r="Z151" s="173" t="str">
        <f t="shared" ca="1" si="62"/>
        <v/>
      </c>
    </row>
    <row r="152" spans="3:26" ht="24.75" customHeight="1" x14ac:dyDescent="0.25">
      <c r="C152" s="27" t="str">
        <f t="shared" ca="1" si="54"/>
        <v/>
      </c>
      <c r="D152" s="61" t="str">
        <f t="shared" ca="1" si="55"/>
        <v/>
      </c>
      <c r="E152" s="61" t="str">
        <f t="shared" ca="1" si="58"/>
        <v/>
      </c>
      <c r="F152" s="27" t="str">
        <f t="shared" ca="1" si="56"/>
        <v/>
      </c>
      <c r="H152" s="27" t="str">
        <f t="shared" ca="1" si="57"/>
        <v/>
      </c>
      <c r="I152" s="385"/>
      <c r="J152" s="174" t="str">
        <f t="shared" ca="1" si="61"/>
        <v/>
      </c>
      <c r="K152" s="173" t="str">
        <f t="shared" ca="1" si="61"/>
        <v/>
      </c>
      <c r="L152" s="173" t="str">
        <f t="shared" ca="1" si="61"/>
        <v/>
      </c>
      <c r="M152" s="173" t="str">
        <f t="shared" ca="1" si="61"/>
        <v/>
      </c>
      <c r="N152" s="173" t="str">
        <f t="shared" ca="1" si="61"/>
        <v/>
      </c>
      <c r="O152" s="173" t="str">
        <f t="shared" ca="1" si="61"/>
        <v/>
      </c>
      <c r="P152" s="173" t="str">
        <f t="shared" ca="1" si="61"/>
        <v/>
      </c>
      <c r="Q152" s="173" t="str">
        <f t="shared" ca="1" si="61"/>
        <v/>
      </c>
      <c r="R152" s="173" t="str">
        <f t="shared" ca="1" si="61"/>
        <v/>
      </c>
      <c r="S152" s="165" t="str">
        <f t="shared" ca="1" si="61"/>
        <v/>
      </c>
      <c r="T152" s="165" t="str">
        <f t="shared" ca="1" si="62"/>
        <v/>
      </c>
      <c r="U152" s="165" t="str">
        <f t="shared" ca="1" si="62"/>
        <v/>
      </c>
      <c r="V152" s="165" t="str">
        <f t="shared" ca="1" si="62"/>
        <v/>
      </c>
      <c r="W152" s="165" t="str">
        <f t="shared" ca="1" si="62"/>
        <v/>
      </c>
      <c r="X152" s="165" t="str">
        <f t="shared" ca="1" si="62"/>
        <v/>
      </c>
      <c r="Y152" s="173" t="str">
        <f t="shared" ca="1" si="62"/>
        <v/>
      </c>
      <c r="Z152" s="173" t="str">
        <f t="shared" ca="1" si="62"/>
        <v/>
      </c>
    </row>
    <row r="153" spans="3:26" ht="24.75" customHeight="1" x14ac:dyDescent="0.25">
      <c r="C153" s="27" t="str">
        <f t="shared" ca="1" si="54"/>
        <v/>
      </c>
      <c r="D153" s="61" t="str">
        <f t="shared" ca="1" si="55"/>
        <v/>
      </c>
      <c r="E153" s="61" t="str">
        <f t="shared" ca="1" si="58"/>
        <v/>
      </c>
      <c r="F153" s="27" t="str">
        <f t="shared" ca="1" si="56"/>
        <v/>
      </c>
      <c r="H153" s="27" t="str">
        <f t="shared" ca="1" si="57"/>
        <v/>
      </c>
      <c r="I153" s="385"/>
      <c r="J153" s="174" t="str">
        <f t="shared" ca="1" si="61"/>
        <v/>
      </c>
      <c r="K153" s="173" t="str">
        <f t="shared" ca="1" si="61"/>
        <v/>
      </c>
      <c r="L153" s="173" t="str">
        <f t="shared" ca="1" si="61"/>
        <v/>
      </c>
      <c r="M153" s="173" t="str">
        <f t="shared" ca="1" si="61"/>
        <v/>
      </c>
      <c r="N153" s="173" t="str">
        <f t="shared" ca="1" si="61"/>
        <v/>
      </c>
      <c r="O153" s="173" t="str">
        <f t="shared" ca="1" si="61"/>
        <v/>
      </c>
      <c r="P153" s="173" t="str">
        <f t="shared" ca="1" si="61"/>
        <v/>
      </c>
      <c r="Q153" s="173" t="str">
        <f t="shared" ca="1" si="61"/>
        <v/>
      </c>
      <c r="R153" s="173" t="str">
        <f t="shared" ca="1" si="61"/>
        <v/>
      </c>
      <c r="S153" s="165" t="str">
        <f t="shared" ca="1" si="61"/>
        <v/>
      </c>
      <c r="T153" s="165" t="str">
        <f t="shared" ca="1" si="62"/>
        <v/>
      </c>
      <c r="U153" s="165" t="str">
        <f t="shared" ca="1" si="62"/>
        <v/>
      </c>
      <c r="V153" s="165" t="str">
        <f t="shared" ca="1" si="62"/>
        <v/>
      </c>
      <c r="W153" s="165" t="str">
        <f t="shared" ca="1" si="62"/>
        <v/>
      </c>
      <c r="X153" s="165" t="str">
        <f t="shared" ca="1" si="62"/>
        <v/>
      </c>
      <c r="Y153" s="173" t="str">
        <f t="shared" ca="1" si="62"/>
        <v/>
      </c>
      <c r="Z153" s="173" t="str">
        <f t="shared" ca="1" si="62"/>
        <v/>
      </c>
    </row>
    <row r="154" spans="3:26" ht="24.75" customHeight="1" x14ac:dyDescent="0.25">
      <c r="C154" s="27" t="str">
        <f t="shared" ca="1" si="54"/>
        <v/>
      </c>
      <c r="D154" s="61" t="str">
        <f t="shared" ca="1" si="55"/>
        <v/>
      </c>
      <c r="E154" s="61" t="str">
        <f t="shared" ca="1" si="58"/>
        <v/>
      </c>
      <c r="F154" s="27" t="str">
        <f t="shared" ca="1" si="56"/>
        <v/>
      </c>
      <c r="H154" s="27" t="str">
        <f t="shared" ca="1" si="57"/>
        <v/>
      </c>
      <c r="I154" s="385"/>
      <c r="J154" s="174" t="str">
        <f t="shared" ca="1" si="61"/>
        <v/>
      </c>
      <c r="K154" s="173" t="str">
        <f t="shared" ca="1" si="61"/>
        <v/>
      </c>
      <c r="L154" s="173" t="str">
        <f t="shared" ca="1" si="61"/>
        <v/>
      </c>
      <c r="M154" s="173" t="str">
        <f t="shared" ca="1" si="61"/>
        <v/>
      </c>
      <c r="N154" s="173" t="str">
        <f t="shared" ca="1" si="61"/>
        <v/>
      </c>
      <c r="O154" s="173" t="str">
        <f t="shared" ca="1" si="61"/>
        <v/>
      </c>
      <c r="P154" s="173" t="str">
        <f t="shared" ca="1" si="61"/>
        <v/>
      </c>
      <c r="Q154" s="173" t="str">
        <f t="shared" ca="1" si="61"/>
        <v/>
      </c>
      <c r="R154" s="173" t="str">
        <f t="shared" ca="1" si="61"/>
        <v/>
      </c>
      <c r="S154" s="165" t="str">
        <f t="shared" ca="1" si="61"/>
        <v/>
      </c>
      <c r="T154" s="165" t="str">
        <f t="shared" ca="1" si="62"/>
        <v/>
      </c>
      <c r="U154" s="165" t="str">
        <f t="shared" ca="1" si="62"/>
        <v/>
      </c>
      <c r="V154" s="165" t="str">
        <f t="shared" ca="1" si="62"/>
        <v/>
      </c>
      <c r="W154" s="165" t="str">
        <f t="shared" ca="1" si="62"/>
        <v/>
      </c>
      <c r="X154" s="165" t="str">
        <f t="shared" ca="1" si="62"/>
        <v/>
      </c>
      <c r="Y154" s="173" t="str">
        <f t="shared" ca="1" si="62"/>
        <v/>
      </c>
      <c r="Z154" s="173" t="str">
        <f t="shared" ca="1" si="62"/>
        <v/>
      </c>
    </row>
    <row r="155" spans="3:26" ht="24.75" customHeight="1" x14ac:dyDescent="0.25">
      <c r="C155" s="27" t="str">
        <f t="shared" ca="1" si="54"/>
        <v/>
      </c>
      <c r="D155" s="61" t="str">
        <f t="shared" ca="1" si="55"/>
        <v/>
      </c>
      <c r="E155" s="61" t="str">
        <f t="shared" ca="1" si="58"/>
        <v/>
      </c>
      <c r="F155" s="27" t="str">
        <f t="shared" ca="1" si="56"/>
        <v/>
      </c>
      <c r="H155" s="27" t="str">
        <f t="shared" ca="1" si="57"/>
        <v/>
      </c>
      <c r="I155" s="385"/>
      <c r="J155" s="174" t="str">
        <f t="shared" ca="1" si="61"/>
        <v/>
      </c>
      <c r="K155" s="173" t="str">
        <f t="shared" ca="1" si="61"/>
        <v/>
      </c>
      <c r="L155" s="173" t="str">
        <f t="shared" ca="1" si="61"/>
        <v/>
      </c>
      <c r="M155" s="173" t="str">
        <f t="shared" ca="1" si="61"/>
        <v/>
      </c>
      <c r="N155" s="173" t="str">
        <f t="shared" ca="1" si="61"/>
        <v/>
      </c>
      <c r="O155" s="173" t="str">
        <f t="shared" ca="1" si="61"/>
        <v/>
      </c>
      <c r="P155" s="173" t="str">
        <f t="shared" ca="1" si="61"/>
        <v/>
      </c>
      <c r="Q155" s="173" t="str">
        <f t="shared" ca="1" si="61"/>
        <v/>
      </c>
      <c r="R155" s="173" t="str">
        <f t="shared" ca="1" si="61"/>
        <v/>
      </c>
      <c r="S155" s="165" t="str">
        <f t="shared" ca="1" si="61"/>
        <v/>
      </c>
      <c r="T155" s="165" t="str">
        <f t="shared" ca="1" si="62"/>
        <v/>
      </c>
      <c r="U155" s="165" t="str">
        <f t="shared" ca="1" si="62"/>
        <v/>
      </c>
      <c r="V155" s="165" t="str">
        <f t="shared" ca="1" si="62"/>
        <v/>
      </c>
      <c r="W155" s="165" t="str">
        <f t="shared" ca="1" si="62"/>
        <v/>
      </c>
      <c r="X155" s="165" t="str">
        <f t="shared" ca="1" si="62"/>
        <v/>
      </c>
      <c r="Y155" s="173" t="str">
        <f t="shared" ca="1" si="62"/>
        <v/>
      </c>
      <c r="Z155" s="173" t="str">
        <f t="shared" ca="1" si="62"/>
        <v/>
      </c>
    </row>
    <row r="156" spans="3:26" ht="24.75" customHeight="1" x14ac:dyDescent="0.25">
      <c r="C156" s="27" t="str">
        <f t="shared" ca="1" si="54"/>
        <v/>
      </c>
      <c r="D156" s="61" t="str">
        <f t="shared" ca="1" si="55"/>
        <v/>
      </c>
      <c r="E156" s="61" t="str">
        <f t="shared" ca="1" si="58"/>
        <v/>
      </c>
      <c r="F156" s="27" t="str">
        <f t="shared" ca="1" si="56"/>
        <v/>
      </c>
      <c r="H156" s="27" t="str">
        <f t="shared" ca="1" si="57"/>
        <v/>
      </c>
      <c r="I156" s="385"/>
      <c r="J156" s="174" t="str">
        <f t="shared" ref="J156:S166" ca="1" si="63">IFERROR(VLOOKUP($H156,$C$16:$Z$76,J$77,FALSE),"")</f>
        <v/>
      </c>
      <c r="K156" s="173" t="str">
        <f t="shared" ca="1" si="63"/>
        <v/>
      </c>
      <c r="L156" s="173" t="str">
        <f t="shared" ca="1" si="63"/>
        <v/>
      </c>
      <c r="M156" s="173" t="str">
        <f t="shared" ca="1" si="63"/>
        <v/>
      </c>
      <c r="N156" s="173" t="str">
        <f t="shared" ca="1" si="63"/>
        <v/>
      </c>
      <c r="O156" s="173" t="str">
        <f t="shared" ca="1" si="63"/>
        <v/>
      </c>
      <c r="P156" s="173" t="str">
        <f t="shared" ca="1" si="63"/>
        <v/>
      </c>
      <c r="Q156" s="173" t="str">
        <f t="shared" ca="1" si="63"/>
        <v/>
      </c>
      <c r="R156" s="173" t="str">
        <f t="shared" ca="1" si="63"/>
        <v/>
      </c>
      <c r="S156" s="165" t="str">
        <f t="shared" ca="1" si="63"/>
        <v/>
      </c>
      <c r="T156" s="165" t="str">
        <f t="shared" ref="T156:Z166" ca="1" si="64">IFERROR(VLOOKUP($H156,$C$16:$Z$76,T$77,FALSE),"")</f>
        <v/>
      </c>
      <c r="U156" s="165" t="str">
        <f t="shared" ca="1" si="64"/>
        <v/>
      </c>
      <c r="V156" s="165" t="str">
        <f t="shared" ca="1" si="64"/>
        <v/>
      </c>
      <c r="W156" s="165" t="str">
        <f t="shared" ca="1" si="64"/>
        <v/>
      </c>
      <c r="X156" s="165" t="str">
        <f t="shared" ca="1" si="64"/>
        <v/>
      </c>
      <c r="Y156" s="173" t="str">
        <f t="shared" ca="1" si="64"/>
        <v/>
      </c>
      <c r="Z156" s="173" t="str">
        <f t="shared" ca="1" si="64"/>
        <v/>
      </c>
    </row>
    <row r="157" spans="3:26" ht="24.75" customHeight="1" x14ac:dyDescent="0.25">
      <c r="C157" s="27" t="str">
        <f t="shared" ca="1" si="54"/>
        <v/>
      </c>
      <c r="D157" s="61" t="str">
        <f t="shared" ca="1" si="55"/>
        <v/>
      </c>
      <c r="E157" s="61" t="str">
        <f t="shared" ca="1" si="58"/>
        <v/>
      </c>
      <c r="F157" s="27" t="str">
        <f t="shared" ca="1" si="56"/>
        <v/>
      </c>
      <c r="H157" s="27" t="str">
        <f t="shared" ca="1" si="57"/>
        <v/>
      </c>
      <c r="I157" s="385"/>
      <c r="J157" s="174" t="str">
        <f t="shared" ca="1" si="63"/>
        <v/>
      </c>
      <c r="K157" s="173" t="str">
        <f t="shared" ca="1" si="63"/>
        <v/>
      </c>
      <c r="L157" s="173" t="str">
        <f t="shared" ca="1" si="63"/>
        <v/>
      </c>
      <c r="M157" s="173" t="str">
        <f t="shared" ca="1" si="63"/>
        <v/>
      </c>
      <c r="N157" s="173" t="str">
        <f t="shared" ca="1" si="63"/>
        <v/>
      </c>
      <c r="O157" s="173" t="str">
        <f t="shared" ca="1" si="63"/>
        <v/>
      </c>
      <c r="P157" s="173" t="str">
        <f t="shared" ca="1" si="63"/>
        <v/>
      </c>
      <c r="Q157" s="173" t="str">
        <f t="shared" ca="1" si="63"/>
        <v/>
      </c>
      <c r="R157" s="173" t="str">
        <f t="shared" ca="1" si="63"/>
        <v/>
      </c>
      <c r="S157" s="165" t="str">
        <f t="shared" ca="1" si="63"/>
        <v/>
      </c>
      <c r="T157" s="165" t="str">
        <f t="shared" ca="1" si="64"/>
        <v/>
      </c>
      <c r="U157" s="165" t="str">
        <f t="shared" ca="1" si="64"/>
        <v/>
      </c>
      <c r="V157" s="165" t="str">
        <f t="shared" ca="1" si="64"/>
        <v/>
      </c>
      <c r="W157" s="165" t="str">
        <f t="shared" ca="1" si="64"/>
        <v/>
      </c>
      <c r="X157" s="165" t="str">
        <f t="shared" ca="1" si="64"/>
        <v/>
      </c>
      <c r="Y157" s="173" t="str">
        <f t="shared" ca="1" si="64"/>
        <v/>
      </c>
      <c r="Z157" s="173" t="str">
        <f t="shared" ca="1" si="64"/>
        <v/>
      </c>
    </row>
    <row r="158" spans="3:26" ht="24.75" customHeight="1" x14ac:dyDescent="0.25">
      <c r="C158" s="27" t="str">
        <f t="shared" ca="1" si="54"/>
        <v/>
      </c>
      <c r="D158" s="61" t="str">
        <f t="shared" ca="1" si="55"/>
        <v/>
      </c>
      <c r="E158" s="61" t="str">
        <f t="shared" ca="1" si="58"/>
        <v/>
      </c>
      <c r="F158" s="27" t="str">
        <f t="shared" ca="1" si="56"/>
        <v/>
      </c>
      <c r="H158" s="27" t="str">
        <f t="shared" ca="1" si="57"/>
        <v/>
      </c>
      <c r="I158" s="385"/>
      <c r="J158" s="174" t="str">
        <f t="shared" ca="1" si="63"/>
        <v/>
      </c>
      <c r="K158" s="173" t="str">
        <f t="shared" ca="1" si="63"/>
        <v/>
      </c>
      <c r="L158" s="173" t="str">
        <f t="shared" ca="1" si="63"/>
        <v/>
      </c>
      <c r="M158" s="173" t="str">
        <f t="shared" ca="1" si="63"/>
        <v/>
      </c>
      <c r="N158" s="173" t="str">
        <f t="shared" ca="1" si="63"/>
        <v/>
      </c>
      <c r="O158" s="173" t="str">
        <f t="shared" ca="1" si="63"/>
        <v/>
      </c>
      <c r="P158" s="173" t="str">
        <f t="shared" ca="1" si="63"/>
        <v/>
      </c>
      <c r="Q158" s="173" t="str">
        <f t="shared" ca="1" si="63"/>
        <v/>
      </c>
      <c r="R158" s="173" t="str">
        <f t="shared" ca="1" si="63"/>
        <v/>
      </c>
      <c r="S158" s="165" t="str">
        <f t="shared" ca="1" si="63"/>
        <v/>
      </c>
      <c r="T158" s="165" t="str">
        <f t="shared" ca="1" si="64"/>
        <v/>
      </c>
      <c r="U158" s="165" t="str">
        <f t="shared" ca="1" si="64"/>
        <v/>
      </c>
      <c r="V158" s="165" t="str">
        <f t="shared" ca="1" si="64"/>
        <v/>
      </c>
      <c r="W158" s="165" t="str">
        <f t="shared" ca="1" si="64"/>
        <v/>
      </c>
      <c r="X158" s="165" t="str">
        <f t="shared" ca="1" si="64"/>
        <v/>
      </c>
      <c r="Y158" s="173" t="str">
        <f t="shared" ca="1" si="64"/>
        <v/>
      </c>
      <c r="Z158" s="173" t="str">
        <f t="shared" ca="1" si="64"/>
        <v/>
      </c>
    </row>
    <row r="159" spans="3:26" ht="24.75" customHeight="1" x14ac:dyDescent="0.25">
      <c r="C159" s="27" t="str">
        <f t="shared" ca="1" si="54"/>
        <v/>
      </c>
      <c r="D159" s="61" t="str">
        <f t="shared" ca="1" si="55"/>
        <v/>
      </c>
      <c r="E159" s="61" t="str">
        <f t="shared" ca="1" si="58"/>
        <v/>
      </c>
      <c r="F159" s="27" t="str">
        <f t="shared" ca="1" si="56"/>
        <v/>
      </c>
      <c r="H159" s="27" t="str">
        <f t="shared" ca="1" si="57"/>
        <v/>
      </c>
      <c r="I159" s="385"/>
      <c r="J159" s="174" t="str">
        <f t="shared" ca="1" si="63"/>
        <v/>
      </c>
      <c r="K159" s="173" t="str">
        <f t="shared" ca="1" si="63"/>
        <v/>
      </c>
      <c r="L159" s="173" t="str">
        <f t="shared" ca="1" si="63"/>
        <v/>
      </c>
      <c r="M159" s="173" t="str">
        <f t="shared" ca="1" si="63"/>
        <v/>
      </c>
      <c r="N159" s="173" t="str">
        <f t="shared" ca="1" si="63"/>
        <v/>
      </c>
      <c r="O159" s="173" t="str">
        <f t="shared" ca="1" si="63"/>
        <v/>
      </c>
      <c r="P159" s="173" t="str">
        <f t="shared" ca="1" si="63"/>
        <v/>
      </c>
      <c r="Q159" s="173" t="str">
        <f t="shared" ca="1" si="63"/>
        <v/>
      </c>
      <c r="R159" s="173" t="str">
        <f t="shared" ca="1" si="63"/>
        <v/>
      </c>
      <c r="S159" s="165" t="str">
        <f t="shared" ca="1" si="63"/>
        <v/>
      </c>
      <c r="T159" s="165" t="str">
        <f t="shared" ca="1" si="64"/>
        <v/>
      </c>
      <c r="U159" s="165" t="str">
        <f t="shared" ca="1" si="64"/>
        <v/>
      </c>
      <c r="V159" s="165" t="str">
        <f t="shared" ca="1" si="64"/>
        <v/>
      </c>
      <c r="W159" s="165" t="str">
        <f t="shared" ca="1" si="64"/>
        <v/>
      </c>
      <c r="X159" s="165" t="str">
        <f t="shared" ca="1" si="64"/>
        <v/>
      </c>
      <c r="Y159" s="173" t="str">
        <f t="shared" ca="1" si="64"/>
        <v/>
      </c>
      <c r="Z159" s="173" t="str">
        <f t="shared" ca="1" si="64"/>
        <v/>
      </c>
    </row>
    <row r="160" spans="3:26" ht="24.75" customHeight="1" x14ac:dyDescent="0.25">
      <c r="C160" s="27" t="str">
        <f t="shared" ca="1" si="54"/>
        <v/>
      </c>
      <c r="D160" s="61" t="str">
        <f t="shared" ca="1" si="55"/>
        <v/>
      </c>
      <c r="E160" s="61" t="str">
        <f t="shared" ca="1" si="58"/>
        <v/>
      </c>
      <c r="F160" s="27" t="str">
        <f t="shared" ca="1" si="56"/>
        <v/>
      </c>
      <c r="H160" s="27" t="str">
        <f t="shared" ca="1" si="57"/>
        <v/>
      </c>
      <c r="I160" s="385"/>
      <c r="J160" s="174" t="str">
        <f t="shared" ca="1" si="63"/>
        <v/>
      </c>
      <c r="K160" s="173" t="str">
        <f t="shared" ca="1" si="63"/>
        <v/>
      </c>
      <c r="L160" s="173" t="str">
        <f t="shared" ca="1" si="63"/>
        <v/>
      </c>
      <c r="M160" s="173" t="str">
        <f t="shared" ca="1" si="63"/>
        <v/>
      </c>
      <c r="N160" s="173" t="str">
        <f t="shared" ca="1" si="63"/>
        <v/>
      </c>
      <c r="O160" s="173" t="str">
        <f t="shared" ca="1" si="63"/>
        <v/>
      </c>
      <c r="P160" s="173" t="str">
        <f t="shared" ca="1" si="63"/>
        <v/>
      </c>
      <c r="Q160" s="173" t="str">
        <f t="shared" ca="1" si="63"/>
        <v/>
      </c>
      <c r="R160" s="173" t="str">
        <f t="shared" ca="1" si="63"/>
        <v/>
      </c>
      <c r="S160" s="165" t="str">
        <f t="shared" ca="1" si="63"/>
        <v/>
      </c>
      <c r="T160" s="165" t="str">
        <f t="shared" ca="1" si="64"/>
        <v/>
      </c>
      <c r="U160" s="165" t="str">
        <f t="shared" ca="1" si="64"/>
        <v/>
      </c>
      <c r="V160" s="165" t="str">
        <f t="shared" ca="1" si="64"/>
        <v/>
      </c>
      <c r="W160" s="165" t="str">
        <f t="shared" ca="1" si="64"/>
        <v/>
      </c>
      <c r="X160" s="165" t="str">
        <f t="shared" ca="1" si="64"/>
        <v/>
      </c>
      <c r="Y160" s="173" t="str">
        <f t="shared" ca="1" si="64"/>
        <v/>
      </c>
      <c r="Z160" s="173" t="str">
        <f t="shared" ca="1" si="64"/>
        <v/>
      </c>
    </row>
    <row r="161" spans="3:26" ht="24.75" customHeight="1" x14ac:dyDescent="0.25">
      <c r="C161" s="27" t="str">
        <f t="shared" ca="1" si="54"/>
        <v/>
      </c>
      <c r="D161" s="61" t="str">
        <f t="shared" ca="1" si="55"/>
        <v/>
      </c>
      <c r="E161" s="61" t="str">
        <f t="shared" ca="1" si="58"/>
        <v/>
      </c>
      <c r="F161" s="27" t="str">
        <f t="shared" ca="1" si="56"/>
        <v/>
      </c>
      <c r="H161" s="27" t="str">
        <f t="shared" ca="1" si="57"/>
        <v/>
      </c>
      <c r="I161" s="385"/>
      <c r="J161" s="174" t="str">
        <f t="shared" ca="1" si="63"/>
        <v/>
      </c>
      <c r="K161" s="173" t="str">
        <f t="shared" ca="1" si="63"/>
        <v/>
      </c>
      <c r="L161" s="173" t="str">
        <f t="shared" ca="1" si="63"/>
        <v/>
      </c>
      <c r="M161" s="173" t="str">
        <f t="shared" ca="1" si="63"/>
        <v/>
      </c>
      <c r="N161" s="173" t="str">
        <f t="shared" ca="1" si="63"/>
        <v/>
      </c>
      <c r="O161" s="173" t="str">
        <f t="shared" ca="1" si="63"/>
        <v/>
      </c>
      <c r="P161" s="173" t="str">
        <f t="shared" ca="1" si="63"/>
        <v/>
      </c>
      <c r="Q161" s="173" t="str">
        <f t="shared" ca="1" si="63"/>
        <v/>
      </c>
      <c r="R161" s="173" t="str">
        <f t="shared" ca="1" si="63"/>
        <v/>
      </c>
      <c r="S161" s="165" t="str">
        <f t="shared" ca="1" si="63"/>
        <v/>
      </c>
      <c r="T161" s="165" t="str">
        <f t="shared" ca="1" si="64"/>
        <v/>
      </c>
      <c r="U161" s="165" t="str">
        <f t="shared" ca="1" si="64"/>
        <v/>
      </c>
      <c r="V161" s="165" t="str">
        <f t="shared" ca="1" si="64"/>
        <v/>
      </c>
      <c r="W161" s="165" t="str">
        <f t="shared" ca="1" si="64"/>
        <v/>
      </c>
      <c r="X161" s="165" t="str">
        <f t="shared" ca="1" si="64"/>
        <v/>
      </c>
      <c r="Y161" s="173" t="str">
        <f t="shared" ca="1" si="64"/>
        <v/>
      </c>
      <c r="Z161" s="173" t="str">
        <f t="shared" ca="1" si="64"/>
        <v/>
      </c>
    </row>
    <row r="162" spans="3:26" ht="24.75" customHeight="1" x14ac:dyDescent="0.25">
      <c r="C162" s="27" t="str">
        <f t="shared" ca="1" si="54"/>
        <v/>
      </c>
      <c r="D162" s="61" t="str">
        <f t="shared" ca="1" si="55"/>
        <v/>
      </c>
      <c r="E162" s="61" t="str">
        <f t="shared" ca="1" si="58"/>
        <v/>
      </c>
      <c r="F162" s="27" t="str">
        <f t="shared" ca="1" si="56"/>
        <v/>
      </c>
      <c r="H162" s="27" t="str">
        <f t="shared" ca="1" si="57"/>
        <v/>
      </c>
      <c r="I162" s="385"/>
      <c r="J162" s="174" t="str">
        <f t="shared" ca="1" si="63"/>
        <v/>
      </c>
      <c r="K162" s="173" t="str">
        <f t="shared" ca="1" si="63"/>
        <v/>
      </c>
      <c r="L162" s="173" t="str">
        <f t="shared" ca="1" si="63"/>
        <v/>
      </c>
      <c r="M162" s="173" t="str">
        <f t="shared" ca="1" si="63"/>
        <v/>
      </c>
      <c r="N162" s="173" t="str">
        <f t="shared" ca="1" si="63"/>
        <v/>
      </c>
      <c r="O162" s="173" t="str">
        <f t="shared" ca="1" si="63"/>
        <v/>
      </c>
      <c r="P162" s="173" t="str">
        <f t="shared" ca="1" si="63"/>
        <v/>
      </c>
      <c r="Q162" s="173" t="str">
        <f t="shared" ca="1" si="63"/>
        <v/>
      </c>
      <c r="R162" s="173" t="str">
        <f t="shared" ca="1" si="63"/>
        <v/>
      </c>
      <c r="S162" s="165" t="str">
        <f t="shared" ca="1" si="63"/>
        <v/>
      </c>
      <c r="T162" s="165" t="str">
        <f t="shared" ca="1" si="64"/>
        <v/>
      </c>
      <c r="U162" s="165" t="str">
        <f t="shared" ca="1" si="64"/>
        <v/>
      </c>
      <c r="V162" s="165" t="str">
        <f t="shared" ca="1" si="64"/>
        <v/>
      </c>
      <c r="W162" s="165" t="str">
        <f t="shared" ca="1" si="64"/>
        <v/>
      </c>
      <c r="X162" s="165" t="str">
        <f t="shared" ca="1" si="64"/>
        <v/>
      </c>
      <c r="Y162" s="173" t="str">
        <f t="shared" ca="1" si="64"/>
        <v/>
      </c>
      <c r="Z162" s="173" t="str">
        <f t="shared" ca="1" si="64"/>
        <v/>
      </c>
    </row>
    <row r="163" spans="3:26" ht="24.75" customHeight="1" x14ac:dyDescent="0.25">
      <c r="C163" s="27" t="str">
        <f t="shared" ca="1" si="54"/>
        <v/>
      </c>
      <c r="D163" s="61" t="str">
        <f t="shared" ca="1" si="55"/>
        <v/>
      </c>
      <c r="E163" s="61" t="str">
        <f t="shared" ca="1" si="58"/>
        <v/>
      </c>
      <c r="F163" s="27" t="str">
        <f t="shared" ca="1" si="56"/>
        <v/>
      </c>
      <c r="H163" s="27" t="str">
        <f t="shared" ca="1" si="57"/>
        <v/>
      </c>
      <c r="I163" s="385"/>
      <c r="J163" s="174" t="str">
        <f t="shared" ca="1" si="63"/>
        <v/>
      </c>
      <c r="K163" s="173" t="str">
        <f t="shared" ca="1" si="63"/>
        <v/>
      </c>
      <c r="L163" s="173" t="str">
        <f t="shared" ca="1" si="63"/>
        <v/>
      </c>
      <c r="M163" s="173" t="str">
        <f t="shared" ca="1" si="63"/>
        <v/>
      </c>
      <c r="N163" s="173" t="str">
        <f t="shared" ca="1" si="63"/>
        <v/>
      </c>
      <c r="O163" s="173" t="str">
        <f t="shared" ca="1" si="63"/>
        <v/>
      </c>
      <c r="P163" s="173" t="str">
        <f t="shared" ca="1" si="63"/>
        <v/>
      </c>
      <c r="Q163" s="173" t="str">
        <f t="shared" ca="1" si="63"/>
        <v/>
      </c>
      <c r="R163" s="173" t="str">
        <f t="shared" ca="1" si="63"/>
        <v/>
      </c>
      <c r="S163" s="165" t="str">
        <f t="shared" ca="1" si="63"/>
        <v/>
      </c>
      <c r="T163" s="165" t="str">
        <f t="shared" ca="1" si="64"/>
        <v/>
      </c>
      <c r="U163" s="165" t="str">
        <f t="shared" ca="1" si="64"/>
        <v/>
      </c>
      <c r="V163" s="165" t="str">
        <f t="shared" ca="1" si="64"/>
        <v/>
      </c>
      <c r="W163" s="165" t="str">
        <f t="shared" ca="1" si="64"/>
        <v/>
      </c>
      <c r="X163" s="165" t="str">
        <f t="shared" ca="1" si="64"/>
        <v/>
      </c>
      <c r="Y163" s="173" t="str">
        <f t="shared" ca="1" si="64"/>
        <v/>
      </c>
      <c r="Z163" s="173" t="str">
        <f t="shared" ca="1" si="64"/>
        <v/>
      </c>
    </row>
    <row r="164" spans="3:26" ht="24.75" customHeight="1" x14ac:dyDescent="0.25">
      <c r="C164" s="27" t="str">
        <f t="shared" ca="1" si="54"/>
        <v/>
      </c>
      <c r="D164" s="61" t="str">
        <f t="shared" ca="1" si="55"/>
        <v/>
      </c>
      <c r="E164" s="61" t="str">
        <f t="shared" ca="1" si="58"/>
        <v/>
      </c>
      <c r="F164" s="27" t="str">
        <f t="shared" ca="1" si="56"/>
        <v/>
      </c>
      <c r="H164" s="27" t="str">
        <f t="shared" ca="1" si="57"/>
        <v/>
      </c>
      <c r="I164" s="385"/>
      <c r="J164" s="174" t="str">
        <f t="shared" ca="1" si="63"/>
        <v/>
      </c>
      <c r="K164" s="173" t="str">
        <f t="shared" ca="1" si="63"/>
        <v/>
      </c>
      <c r="L164" s="173" t="str">
        <f t="shared" ca="1" si="63"/>
        <v/>
      </c>
      <c r="M164" s="173" t="str">
        <f t="shared" ca="1" si="63"/>
        <v/>
      </c>
      <c r="N164" s="173" t="str">
        <f t="shared" ca="1" si="63"/>
        <v/>
      </c>
      <c r="O164" s="173" t="str">
        <f t="shared" ca="1" si="63"/>
        <v/>
      </c>
      <c r="P164" s="173" t="str">
        <f t="shared" ca="1" si="63"/>
        <v/>
      </c>
      <c r="Q164" s="173" t="str">
        <f t="shared" ca="1" si="63"/>
        <v/>
      </c>
      <c r="R164" s="173" t="str">
        <f t="shared" ca="1" si="63"/>
        <v/>
      </c>
      <c r="S164" s="165" t="str">
        <f t="shared" ca="1" si="63"/>
        <v/>
      </c>
      <c r="T164" s="165" t="str">
        <f t="shared" ca="1" si="64"/>
        <v/>
      </c>
      <c r="U164" s="165" t="str">
        <f t="shared" ca="1" si="64"/>
        <v/>
      </c>
      <c r="V164" s="165" t="str">
        <f t="shared" ca="1" si="64"/>
        <v/>
      </c>
      <c r="W164" s="165" t="str">
        <f t="shared" ca="1" si="64"/>
        <v/>
      </c>
      <c r="X164" s="165" t="str">
        <f t="shared" ca="1" si="64"/>
        <v/>
      </c>
      <c r="Y164" s="173" t="str">
        <f t="shared" ca="1" si="64"/>
        <v/>
      </c>
      <c r="Z164" s="173" t="str">
        <f t="shared" ca="1" si="64"/>
        <v/>
      </c>
    </row>
    <row r="165" spans="3:26" ht="24.75" customHeight="1" x14ac:dyDescent="0.25">
      <c r="C165" s="27" t="str">
        <f t="shared" ca="1" si="54"/>
        <v/>
      </c>
      <c r="D165" s="61" t="str">
        <f t="shared" ca="1" si="55"/>
        <v/>
      </c>
      <c r="E165" s="61" t="str">
        <f t="shared" ca="1" si="58"/>
        <v/>
      </c>
      <c r="F165" s="27" t="str">
        <f t="shared" ca="1" si="56"/>
        <v/>
      </c>
      <c r="H165" s="27" t="str">
        <f t="shared" ca="1" si="57"/>
        <v/>
      </c>
      <c r="I165" s="385"/>
      <c r="J165" s="174" t="str">
        <f t="shared" ca="1" si="63"/>
        <v/>
      </c>
      <c r="K165" s="173" t="str">
        <f t="shared" ca="1" si="63"/>
        <v/>
      </c>
      <c r="L165" s="173" t="str">
        <f t="shared" ca="1" si="63"/>
        <v/>
      </c>
      <c r="M165" s="173" t="str">
        <f t="shared" ca="1" si="63"/>
        <v/>
      </c>
      <c r="N165" s="173" t="str">
        <f t="shared" ca="1" si="63"/>
        <v/>
      </c>
      <c r="O165" s="173" t="str">
        <f t="shared" ca="1" si="63"/>
        <v/>
      </c>
      <c r="P165" s="173" t="str">
        <f t="shared" ca="1" si="63"/>
        <v/>
      </c>
      <c r="Q165" s="173" t="str">
        <f t="shared" ca="1" si="63"/>
        <v/>
      </c>
      <c r="R165" s="173" t="str">
        <f t="shared" ca="1" si="63"/>
        <v/>
      </c>
      <c r="S165" s="165" t="str">
        <f t="shared" ca="1" si="63"/>
        <v/>
      </c>
      <c r="T165" s="165" t="str">
        <f t="shared" ca="1" si="64"/>
        <v/>
      </c>
      <c r="U165" s="165" t="str">
        <f t="shared" ca="1" si="64"/>
        <v/>
      </c>
      <c r="V165" s="165" t="str">
        <f t="shared" ca="1" si="64"/>
        <v/>
      </c>
      <c r="W165" s="165" t="str">
        <f t="shared" ca="1" si="64"/>
        <v/>
      </c>
      <c r="X165" s="165" t="str">
        <f t="shared" ca="1" si="64"/>
        <v/>
      </c>
      <c r="Y165" s="173" t="str">
        <f t="shared" ca="1" si="64"/>
        <v/>
      </c>
      <c r="Z165" s="173" t="str">
        <f t="shared" ca="1" si="64"/>
        <v/>
      </c>
    </row>
    <row r="166" spans="3:26" ht="24.75" customHeight="1" x14ac:dyDescent="0.25">
      <c r="C166" s="27" t="str">
        <f t="shared" ca="1" si="54"/>
        <v/>
      </c>
      <c r="D166" s="61" t="str">
        <f t="shared" ca="1" si="55"/>
        <v/>
      </c>
      <c r="E166" s="61" t="str">
        <f t="shared" ca="1" si="58"/>
        <v/>
      </c>
      <c r="F166" s="27" t="str">
        <f t="shared" ca="1" si="56"/>
        <v/>
      </c>
      <c r="H166" s="27" t="str">
        <f t="shared" ca="1" si="57"/>
        <v/>
      </c>
      <c r="I166" s="385"/>
      <c r="J166" s="174" t="str">
        <f t="shared" ca="1" si="63"/>
        <v/>
      </c>
      <c r="K166" s="173" t="str">
        <f t="shared" ca="1" si="63"/>
        <v/>
      </c>
      <c r="L166" s="173" t="str">
        <f t="shared" ca="1" si="63"/>
        <v/>
      </c>
      <c r="M166" s="173" t="str">
        <f t="shared" ca="1" si="63"/>
        <v/>
      </c>
      <c r="N166" s="173" t="str">
        <f t="shared" ca="1" si="63"/>
        <v/>
      </c>
      <c r="O166" s="173" t="str">
        <f t="shared" ca="1" si="63"/>
        <v/>
      </c>
      <c r="P166" s="173" t="str">
        <f t="shared" ca="1" si="63"/>
        <v/>
      </c>
      <c r="Q166" s="173" t="str">
        <f t="shared" ca="1" si="63"/>
        <v/>
      </c>
      <c r="R166" s="173" t="str">
        <f t="shared" ca="1" si="63"/>
        <v/>
      </c>
      <c r="S166" s="165" t="str">
        <f t="shared" ca="1" si="63"/>
        <v/>
      </c>
      <c r="T166" s="165" t="str">
        <f t="shared" ca="1" si="64"/>
        <v/>
      </c>
      <c r="U166" s="165" t="str">
        <f t="shared" ca="1" si="64"/>
        <v/>
      </c>
      <c r="V166" s="165" t="str">
        <f t="shared" ca="1" si="64"/>
        <v/>
      </c>
      <c r="W166" s="165" t="str">
        <f t="shared" ca="1" si="64"/>
        <v/>
      </c>
      <c r="X166" s="165" t="str">
        <f t="shared" ca="1" si="64"/>
        <v/>
      </c>
      <c r="Y166" s="173" t="str">
        <f t="shared" ca="1" si="64"/>
        <v/>
      </c>
      <c r="Z166" s="173" t="str">
        <f t="shared" ca="1" si="64"/>
        <v/>
      </c>
    </row>
    <row r="167" spans="3:26" ht="30" customHeight="1" thickBot="1" x14ac:dyDescent="0.3">
      <c r="D167" s="132"/>
      <c r="E167" s="132"/>
      <c r="F167" s="132"/>
      <c r="G167" s="132"/>
      <c r="H167" s="132"/>
      <c r="I167" s="69" t="str">
        <f>"Gesamtkosten "&amp;$F$13</f>
        <v>Gesamtkosten Regionalverband</v>
      </c>
      <c r="J167" s="159">
        <f ca="1">SUM(K167:Z167)</f>
        <v>0</v>
      </c>
      <c r="K167" s="160">
        <f t="shared" ref="K167:R167" ca="1" si="65">SUM(K126:K166)</f>
        <v>0</v>
      </c>
      <c r="L167" s="160">
        <f t="shared" ca="1" si="65"/>
        <v>0</v>
      </c>
      <c r="M167" s="160">
        <f t="shared" ca="1" si="65"/>
        <v>0</v>
      </c>
      <c r="N167" s="160">
        <f t="shared" ca="1" si="65"/>
        <v>0</v>
      </c>
      <c r="O167" s="160">
        <f t="shared" ca="1" si="65"/>
        <v>0</v>
      </c>
      <c r="P167" s="160">
        <f t="shared" ca="1" si="65"/>
        <v>0</v>
      </c>
      <c r="Q167" s="160">
        <f t="shared" ca="1" si="65"/>
        <v>0</v>
      </c>
      <c r="R167" s="160">
        <f t="shared" ca="1" si="65"/>
        <v>0</v>
      </c>
      <c r="S167" s="333">
        <f t="shared" ref="S167:X167" ca="1" si="66">SUM(S126:S166)</f>
        <v>0</v>
      </c>
      <c r="T167" s="333">
        <f t="shared" ca="1" si="66"/>
        <v>0</v>
      </c>
      <c r="U167" s="333">
        <f t="shared" ca="1" si="66"/>
        <v>0</v>
      </c>
      <c r="V167" s="333">
        <f t="shared" ca="1" si="66"/>
        <v>0</v>
      </c>
      <c r="W167" s="333">
        <f t="shared" ca="1" si="66"/>
        <v>0</v>
      </c>
      <c r="X167" s="333">
        <f t="shared" ca="1" si="66"/>
        <v>0</v>
      </c>
      <c r="Y167" s="160">
        <f ca="1">SUM(Y126:Y166)</f>
        <v>0</v>
      </c>
      <c r="Z167" s="160">
        <f ca="1">SUM(Z126:Z166)</f>
        <v>0</v>
      </c>
    </row>
    <row r="168" spans="3:26" s="58" customFormat="1" ht="5.0999999999999996" customHeight="1" x14ac:dyDescent="0.25">
      <c r="I168" s="46"/>
      <c r="J168" s="158"/>
      <c r="K168" s="28"/>
      <c r="L168" s="28"/>
      <c r="M168" s="28"/>
      <c r="N168" s="28"/>
      <c r="O168" s="158"/>
      <c r="P168" s="158"/>
      <c r="Q168" s="158"/>
      <c r="R168" s="158"/>
      <c r="S168" s="158"/>
      <c r="T168" s="158"/>
      <c r="Y168" s="158"/>
      <c r="Z168" s="158"/>
    </row>
    <row r="169" spans="3:26" ht="24.75" customHeight="1" x14ac:dyDescent="0.25">
      <c r="F169" s="1">
        <f ca="1">+MATCH($G$14,$G$16:$G$76,0)</f>
        <v>20</v>
      </c>
      <c r="H169" s="27">
        <f ca="1">IFERROR(F169,"")</f>
        <v>20</v>
      </c>
      <c r="I169" s="385" t="s">
        <v>142</v>
      </c>
      <c r="J169" s="174" t="str">
        <f t="shared" ref="J169:S178" ca="1" si="67">IFERROR(VLOOKUP($H169,$C$16:$Z$76,J$77,FALSE),"")</f>
        <v>Projekt 13</v>
      </c>
      <c r="K169" s="173">
        <f t="shared" ca="1" si="67"/>
        <v>0</v>
      </c>
      <c r="L169" s="173">
        <f t="shared" ca="1" si="67"/>
        <v>0</v>
      </c>
      <c r="M169" s="173">
        <f t="shared" ca="1" si="67"/>
        <v>0</v>
      </c>
      <c r="N169" s="173">
        <f t="shared" ca="1" si="67"/>
        <v>0</v>
      </c>
      <c r="O169" s="173">
        <f t="shared" ca="1" si="67"/>
        <v>0</v>
      </c>
      <c r="P169" s="173">
        <f t="shared" ca="1" si="67"/>
        <v>0</v>
      </c>
      <c r="Q169" s="173">
        <f t="shared" ca="1" si="67"/>
        <v>0</v>
      </c>
      <c r="R169" s="173">
        <f t="shared" ca="1" si="67"/>
        <v>0</v>
      </c>
      <c r="S169" s="165">
        <f t="shared" ca="1" si="67"/>
        <v>0</v>
      </c>
      <c r="T169" s="165">
        <f t="shared" ref="T169:Z178" ca="1" si="68">IFERROR(VLOOKUP($H169,$C$16:$Z$76,T$77,FALSE),"")</f>
        <v>0</v>
      </c>
      <c r="U169" s="165">
        <f t="shared" ca="1" si="68"/>
        <v>0</v>
      </c>
      <c r="V169" s="165">
        <f t="shared" ca="1" si="68"/>
        <v>0</v>
      </c>
      <c r="W169" s="165">
        <f t="shared" ca="1" si="68"/>
        <v>0</v>
      </c>
      <c r="X169" s="165">
        <f t="shared" ca="1" si="68"/>
        <v>0</v>
      </c>
      <c r="Y169" s="173">
        <f t="shared" ca="1" si="68"/>
        <v>0</v>
      </c>
      <c r="Z169" s="173">
        <f t="shared" ca="1" si="68"/>
        <v>0</v>
      </c>
    </row>
    <row r="170" spans="3:26" ht="24.75" customHeight="1" x14ac:dyDescent="0.25">
      <c r="C170" s="27">
        <f ca="1">IFERROR(IF(16+F169&lt;=ROW($C$72),16+F169,""),"")</f>
        <v>36</v>
      </c>
      <c r="D170" s="61" t="str">
        <f ca="1">+IF(C170&lt;&gt;"",CONCATENATE("G",C170,":","G72"),"")</f>
        <v>G36:G72</v>
      </c>
      <c r="E170" s="61">
        <f ca="1">+IFERROR(IF(D170&lt;&gt;"",MATCH($G$14,INDIRECT(D170),0),""),"")</f>
        <v>24</v>
      </c>
      <c r="F170" s="27">
        <f t="shared" ref="F170" ca="1" si="69">IF(E170&lt;&gt;"",+E170+F169,"")</f>
        <v>44</v>
      </c>
      <c r="H170" s="27">
        <f ca="1">IFERROR(F170,"")</f>
        <v>44</v>
      </c>
      <c r="I170" s="385"/>
      <c r="J170" s="174" t="str">
        <f t="shared" ca="1" si="67"/>
        <v>Projekt 37</v>
      </c>
      <c r="K170" s="173">
        <f t="shared" ca="1" si="67"/>
        <v>0</v>
      </c>
      <c r="L170" s="173">
        <f t="shared" ca="1" si="67"/>
        <v>0</v>
      </c>
      <c r="M170" s="173">
        <f t="shared" ca="1" si="67"/>
        <v>0</v>
      </c>
      <c r="N170" s="173">
        <f t="shared" ca="1" si="67"/>
        <v>0</v>
      </c>
      <c r="O170" s="173">
        <f t="shared" ca="1" si="67"/>
        <v>0</v>
      </c>
      <c r="P170" s="173">
        <f t="shared" ca="1" si="67"/>
        <v>0</v>
      </c>
      <c r="Q170" s="173">
        <f t="shared" ca="1" si="67"/>
        <v>0</v>
      </c>
      <c r="R170" s="173">
        <f t="shared" ca="1" si="67"/>
        <v>0</v>
      </c>
      <c r="S170" s="165">
        <f t="shared" ca="1" si="67"/>
        <v>0</v>
      </c>
      <c r="T170" s="165">
        <f t="shared" ca="1" si="68"/>
        <v>0</v>
      </c>
      <c r="U170" s="165">
        <f t="shared" ca="1" si="68"/>
        <v>0</v>
      </c>
      <c r="V170" s="165">
        <f t="shared" ca="1" si="68"/>
        <v>0</v>
      </c>
      <c r="W170" s="165">
        <f t="shared" ca="1" si="68"/>
        <v>0</v>
      </c>
      <c r="X170" s="165">
        <f t="shared" ca="1" si="68"/>
        <v>0</v>
      </c>
      <c r="Y170" s="173">
        <f t="shared" ca="1" si="68"/>
        <v>0</v>
      </c>
      <c r="Z170" s="173">
        <f t="shared" ca="1" si="68"/>
        <v>0</v>
      </c>
    </row>
    <row r="171" spans="3:26" ht="24.75" customHeight="1" x14ac:dyDescent="0.25">
      <c r="C171" s="27">
        <f t="shared" ref="C171:C209" ca="1" si="70">IFERROR(IF(16+F170&lt;=ROW($C$72),16+F170,""),"")</f>
        <v>60</v>
      </c>
      <c r="D171" s="61" t="str">
        <f t="shared" ref="D171:D210" ca="1" si="71">+IF(C171&lt;&gt;"",CONCATENATE("G",C171,":","G72"),"")</f>
        <v>G60:G72</v>
      </c>
      <c r="E171" s="61">
        <f t="shared" ref="E171:E209" ca="1" si="72">+IFERROR(IF(D171&lt;&gt;"",MATCH($G$14,INDIRECT(D171),0),""),"")</f>
        <v>1</v>
      </c>
      <c r="F171" s="27">
        <f t="shared" ref="F171:F209" ca="1" si="73">IF(E171&lt;&gt;"",+E171+F170,"")</f>
        <v>45</v>
      </c>
      <c r="H171" s="27">
        <f t="shared" ref="H171:H209" ca="1" si="74">IFERROR(F171,"")</f>
        <v>45</v>
      </c>
      <c r="I171" s="385"/>
      <c r="J171" s="174" t="str">
        <f t="shared" ca="1" si="67"/>
        <v>Projekt 38</v>
      </c>
      <c r="K171" s="173">
        <f t="shared" ca="1" si="67"/>
        <v>0</v>
      </c>
      <c r="L171" s="173">
        <f t="shared" ca="1" si="67"/>
        <v>0</v>
      </c>
      <c r="M171" s="173">
        <f t="shared" ca="1" si="67"/>
        <v>0</v>
      </c>
      <c r="N171" s="173">
        <f t="shared" ca="1" si="67"/>
        <v>0</v>
      </c>
      <c r="O171" s="173">
        <f t="shared" ca="1" si="67"/>
        <v>0</v>
      </c>
      <c r="P171" s="173">
        <f t="shared" ca="1" si="67"/>
        <v>0</v>
      </c>
      <c r="Q171" s="173">
        <f t="shared" ca="1" si="67"/>
        <v>0</v>
      </c>
      <c r="R171" s="173">
        <f t="shared" ca="1" si="67"/>
        <v>0</v>
      </c>
      <c r="S171" s="165">
        <f t="shared" ca="1" si="67"/>
        <v>0</v>
      </c>
      <c r="T171" s="165">
        <f t="shared" ca="1" si="68"/>
        <v>0</v>
      </c>
      <c r="U171" s="165">
        <f t="shared" ca="1" si="68"/>
        <v>0</v>
      </c>
      <c r="V171" s="165">
        <f t="shared" ca="1" si="68"/>
        <v>0</v>
      </c>
      <c r="W171" s="165">
        <f t="shared" ca="1" si="68"/>
        <v>0</v>
      </c>
      <c r="X171" s="165">
        <f t="shared" ca="1" si="68"/>
        <v>0</v>
      </c>
      <c r="Y171" s="173">
        <f t="shared" ca="1" si="68"/>
        <v>0</v>
      </c>
      <c r="Z171" s="173">
        <f t="shared" ca="1" si="68"/>
        <v>0</v>
      </c>
    </row>
    <row r="172" spans="3:26" ht="24.75" customHeight="1" x14ac:dyDescent="0.25">
      <c r="C172" s="27">
        <f t="shared" ca="1" si="70"/>
        <v>61</v>
      </c>
      <c r="D172" s="61" t="str">
        <f t="shared" ca="1" si="71"/>
        <v>G61:G72</v>
      </c>
      <c r="E172" s="61">
        <f t="shared" ca="1" si="72"/>
        <v>1</v>
      </c>
      <c r="F172" s="27">
        <f t="shared" ca="1" si="73"/>
        <v>46</v>
      </c>
      <c r="H172" s="27">
        <f t="shared" ca="1" si="74"/>
        <v>46</v>
      </c>
      <c r="I172" s="385"/>
      <c r="J172" s="174" t="str">
        <f t="shared" ca="1" si="67"/>
        <v>Projekt 39</v>
      </c>
      <c r="K172" s="173">
        <f t="shared" ca="1" si="67"/>
        <v>0</v>
      </c>
      <c r="L172" s="173">
        <f t="shared" ca="1" si="67"/>
        <v>0</v>
      </c>
      <c r="M172" s="173">
        <f t="shared" ca="1" si="67"/>
        <v>0</v>
      </c>
      <c r="N172" s="173">
        <f t="shared" ca="1" si="67"/>
        <v>0</v>
      </c>
      <c r="O172" s="173">
        <f t="shared" ca="1" si="67"/>
        <v>0</v>
      </c>
      <c r="P172" s="173">
        <f t="shared" ca="1" si="67"/>
        <v>0</v>
      </c>
      <c r="Q172" s="173">
        <f t="shared" ca="1" si="67"/>
        <v>0</v>
      </c>
      <c r="R172" s="173">
        <f t="shared" ca="1" si="67"/>
        <v>0</v>
      </c>
      <c r="S172" s="165">
        <f t="shared" ca="1" si="67"/>
        <v>0</v>
      </c>
      <c r="T172" s="165">
        <f t="shared" ca="1" si="68"/>
        <v>0</v>
      </c>
      <c r="U172" s="165">
        <f t="shared" ca="1" si="68"/>
        <v>0</v>
      </c>
      <c r="V172" s="165">
        <f t="shared" ca="1" si="68"/>
        <v>0</v>
      </c>
      <c r="W172" s="165">
        <f t="shared" ca="1" si="68"/>
        <v>0</v>
      </c>
      <c r="X172" s="165">
        <f t="shared" ca="1" si="68"/>
        <v>0</v>
      </c>
      <c r="Y172" s="173">
        <f t="shared" ca="1" si="68"/>
        <v>0</v>
      </c>
      <c r="Z172" s="173">
        <f t="shared" ca="1" si="68"/>
        <v>0</v>
      </c>
    </row>
    <row r="173" spans="3:26" ht="24.75" customHeight="1" x14ac:dyDescent="0.25">
      <c r="C173" s="27">
        <f t="shared" ca="1" si="70"/>
        <v>62</v>
      </c>
      <c r="D173" s="61" t="str">
        <f t="shared" ca="1" si="71"/>
        <v>G62:G72</v>
      </c>
      <c r="E173" s="61">
        <f t="shared" ca="1" si="72"/>
        <v>1</v>
      </c>
      <c r="F173" s="27">
        <f t="shared" ca="1" si="73"/>
        <v>47</v>
      </c>
      <c r="H173" s="27">
        <f t="shared" ca="1" si="74"/>
        <v>47</v>
      </c>
      <c r="I173" s="385"/>
      <c r="J173" s="174" t="str">
        <f t="shared" ca="1" si="67"/>
        <v>Projekt 40</v>
      </c>
      <c r="K173" s="173">
        <f t="shared" ca="1" si="67"/>
        <v>0</v>
      </c>
      <c r="L173" s="173">
        <f t="shared" ca="1" si="67"/>
        <v>0</v>
      </c>
      <c r="M173" s="173">
        <f t="shared" ca="1" si="67"/>
        <v>0</v>
      </c>
      <c r="N173" s="173">
        <f t="shared" ca="1" si="67"/>
        <v>0</v>
      </c>
      <c r="O173" s="173">
        <f t="shared" ca="1" si="67"/>
        <v>0</v>
      </c>
      <c r="P173" s="173">
        <f t="shared" ca="1" si="67"/>
        <v>0</v>
      </c>
      <c r="Q173" s="173">
        <f t="shared" ca="1" si="67"/>
        <v>0</v>
      </c>
      <c r="R173" s="173">
        <f t="shared" ca="1" si="67"/>
        <v>0</v>
      </c>
      <c r="S173" s="165">
        <f t="shared" ca="1" si="67"/>
        <v>0</v>
      </c>
      <c r="T173" s="165">
        <f t="shared" ca="1" si="68"/>
        <v>0</v>
      </c>
      <c r="U173" s="165">
        <f t="shared" ca="1" si="68"/>
        <v>0</v>
      </c>
      <c r="V173" s="165">
        <f t="shared" ca="1" si="68"/>
        <v>0</v>
      </c>
      <c r="W173" s="165">
        <f t="shared" ca="1" si="68"/>
        <v>0</v>
      </c>
      <c r="X173" s="165">
        <f t="shared" ca="1" si="68"/>
        <v>0</v>
      </c>
      <c r="Y173" s="173">
        <f t="shared" ca="1" si="68"/>
        <v>0</v>
      </c>
      <c r="Z173" s="173">
        <f t="shared" ca="1" si="68"/>
        <v>0</v>
      </c>
    </row>
    <row r="174" spans="3:26" ht="24.75" customHeight="1" x14ac:dyDescent="0.25">
      <c r="C174" s="27">
        <f t="shared" ca="1" si="70"/>
        <v>63</v>
      </c>
      <c r="D174" s="61" t="str">
        <f t="shared" ca="1" si="71"/>
        <v>G63:G72</v>
      </c>
      <c r="E174" s="61">
        <f t="shared" ca="1" si="72"/>
        <v>1</v>
      </c>
      <c r="F174" s="27">
        <f t="shared" ca="1" si="73"/>
        <v>48</v>
      </c>
      <c r="H174" s="27">
        <f t="shared" ca="1" si="74"/>
        <v>48</v>
      </c>
      <c r="I174" s="385"/>
      <c r="J174" s="174" t="str">
        <f t="shared" ca="1" si="67"/>
        <v>Projekt 41</v>
      </c>
      <c r="K174" s="173">
        <f t="shared" ca="1" si="67"/>
        <v>0</v>
      </c>
      <c r="L174" s="173">
        <f t="shared" ca="1" si="67"/>
        <v>0</v>
      </c>
      <c r="M174" s="173">
        <f t="shared" ca="1" si="67"/>
        <v>0</v>
      </c>
      <c r="N174" s="173">
        <f t="shared" ca="1" si="67"/>
        <v>0</v>
      </c>
      <c r="O174" s="173">
        <f t="shared" ca="1" si="67"/>
        <v>0</v>
      </c>
      <c r="P174" s="173">
        <f t="shared" ca="1" si="67"/>
        <v>0</v>
      </c>
      <c r="Q174" s="173">
        <f t="shared" ca="1" si="67"/>
        <v>0</v>
      </c>
      <c r="R174" s="173">
        <f t="shared" ca="1" si="67"/>
        <v>0</v>
      </c>
      <c r="S174" s="165">
        <f t="shared" ca="1" si="67"/>
        <v>0</v>
      </c>
      <c r="T174" s="165">
        <f t="shared" ca="1" si="68"/>
        <v>0</v>
      </c>
      <c r="U174" s="165">
        <f t="shared" ca="1" si="68"/>
        <v>0</v>
      </c>
      <c r="V174" s="165">
        <f t="shared" ca="1" si="68"/>
        <v>0</v>
      </c>
      <c r="W174" s="165">
        <f t="shared" ca="1" si="68"/>
        <v>0</v>
      </c>
      <c r="X174" s="165">
        <f t="shared" ca="1" si="68"/>
        <v>0</v>
      </c>
      <c r="Y174" s="173">
        <f t="shared" ca="1" si="68"/>
        <v>0</v>
      </c>
      <c r="Z174" s="173">
        <f t="shared" ca="1" si="68"/>
        <v>0</v>
      </c>
    </row>
    <row r="175" spans="3:26" ht="24.75" customHeight="1" x14ac:dyDescent="0.25">
      <c r="C175" s="27">
        <f t="shared" ca="1" si="70"/>
        <v>64</v>
      </c>
      <c r="D175" s="61" t="str">
        <f t="shared" ca="1" si="71"/>
        <v>G64:G72</v>
      </c>
      <c r="E175" s="61">
        <f t="shared" ca="1" si="72"/>
        <v>3</v>
      </c>
      <c r="F175" s="27">
        <f t="shared" ca="1" si="73"/>
        <v>51</v>
      </c>
      <c r="H175" s="27">
        <f t="shared" ca="1" si="74"/>
        <v>51</v>
      </c>
      <c r="I175" s="385"/>
      <c r="J175" s="174" t="str">
        <f t="shared" ca="1" si="67"/>
        <v>Projekt 44</v>
      </c>
      <c r="K175" s="173">
        <f t="shared" ca="1" si="67"/>
        <v>0</v>
      </c>
      <c r="L175" s="173">
        <f t="shared" ca="1" si="67"/>
        <v>0</v>
      </c>
      <c r="M175" s="173">
        <f t="shared" ca="1" si="67"/>
        <v>0</v>
      </c>
      <c r="N175" s="173">
        <f t="shared" ca="1" si="67"/>
        <v>0</v>
      </c>
      <c r="O175" s="173">
        <f t="shared" ca="1" si="67"/>
        <v>0</v>
      </c>
      <c r="P175" s="173">
        <f t="shared" ca="1" si="67"/>
        <v>0</v>
      </c>
      <c r="Q175" s="173">
        <f t="shared" ca="1" si="67"/>
        <v>0</v>
      </c>
      <c r="R175" s="173">
        <f t="shared" ca="1" si="67"/>
        <v>0</v>
      </c>
      <c r="S175" s="165">
        <f t="shared" ca="1" si="67"/>
        <v>0</v>
      </c>
      <c r="T175" s="165">
        <f t="shared" ca="1" si="68"/>
        <v>0</v>
      </c>
      <c r="U175" s="165">
        <f t="shared" ca="1" si="68"/>
        <v>0</v>
      </c>
      <c r="V175" s="165">
        <f t="shared" ca="1" si="68"/>
        <v>0</v>
      </c>
      <c r="W175" s="165">
        <f t="shared" ca="1" si="68"/>
        <v>0</v>
      </c>
      <c r="X175" s="165">
        <f t="shared" ca="1" si="68"/>
        <v>0</v>
      </c>
      <c r="Y175" s="173">
        <f t="shared" ca="1" si="68"/>
        <v>0</v>
      </c>
      <c r="Z175" s="173">
        <f t="shared" ca="1" si="68"/>
        <v>0</v>
      </c>
    </row>
    <row r="176" spans="3:26" ht="24.75" customHeight="1" x14ac:dyDescent="0.25">
      <c r="C176" s="27">
        <f t="shared" ca="1" si="70"/>
        <v>67</v>
      </c>
      <c r="D176" s="61" t="str">
        <f t="shared" ca="1" si="71"/>
        <v>G67:G72</v>
      </c>
      <c r="E176" s="61">
        <f t="shared" ca="1" si="72"/>
        <v>1</v>
      </c>
      <c r="F176" s="27">
        <f t="shared" ca="1" si="73"/>
        <v>52</v>
      </c>
      <c r="H176" s="27">
        <f t="shared" ca="1" si="74"/>
        <v>52</v>
      </c>
      <c r="I176" s="385"/>
      <c r="J176" s="174" t="str">
        <f t="shared" ca="1" si="67"/>
        <v>Projekt 45</v>
      </c>
      <c r="K176" s="173">
        <f t="shared" ca="1" si="67"/>
        <v>0</v>
      </c>
      <c r="L176" s="173">
        <f t="shared" ca="1" si="67"/>
        <v>0</v>
      </c>
      <c r="M176" s="173">
        <f t="shared" ca="1" si="67"/>
        <v>0</v>
      </c>
      <c r="N176" s="173">
        <f t="shared" ca="1" si="67"/>
        <v>0</v>
      </c>
      <c r="O176" s="173">
        <f t="shared" ca="1" si="67"/>
        <v>0</v>
      </c>
      <c r="P176" s="173">
        <f t="shared" ca="1" si="67"/>
        <v>0</v>
      </c>
      <c r="Q176" s="173">
        <f t="shared" ca="1" si="67"/>
        <v>0</v>
      </c>
      <c r="R176" s="173">
        <f t="shared" ca="1" si="67"/>
        <v>0</v>
      </c>
      <c r="S176" s="165">
        <f t="shared" ca="1" si="67"/>
        <v>0</v>
      </c>
      <c r="T176" s="165">
        <f t="shared" ca="1" si="68"/>
        <v>0</v>
      </c>
      <c r="U176" s="165">
        <f t="shared" ca="1" si="68"/>
        <v>0</v>
      </c>
      <c r="V176" s="165">
        <f t="shared" ca="1" si="68"/>
        <v>0</v>
      </c>
      <c r="W176" s="165">
        <f t="shared" ca="1" si="68"/>
        <v>0</v>
      </c>
      <c r="X176" s="165">
        <f t="shared" ca="1" si="68"/>
        <v>0</v>
      </c>
      <c r="Y176" s="173">
        <f t="shared" ca="1" si="68"/>
        <v>0</v>
      </c>
      <c r="Z176" s="173">
        <f t="shared" ca="1" si="68"/>
        <v>0</v>
      </c>
    </row>
    <row r="177" spans="3:26" ht="24.75" customHeight="1" x14ac:dyDescent="0.25">
      <c r="C177" s="27">
        <f t="shared" ca="1" si="70"/>
        <v>68</v>
      </c>
      <c r="D177" s="61" t="str">
        <f t="shared" ca="1" si="71"/>
        <v>G68:G72</v>
      </c>
      <c r="E177" s="61">
        <f t="shared" ca="1" si="72"/>
        <v>1</v>
      </c>
      <c r="F177" s="27">
        <f t="shared" ca="1" si="73"/>
        <v>53</v>
      </c>
      <c r="H177" s="27">
        <f t="shared" ca="1" si="74"/>
        <v>53</v>
      </c>
      <c r="I177" s="385"/>
      <c r="J177" s="174" t="str">
        <f t="shared" ca="1" si="67"/>
        <v>Projekt 46</v>
      </c>
      <c r="K177" s="173">
        <f t="shared" ca="1" si="67"/>
        <v>0</v>
      </c>
      <c r="L177" s="173">
        <f t="shared" ca="1" si="67"/>
        <v>0</v>
      </c>
      <c r="M177" s="173">
        <f t="shared" ca="1" si="67"/>
        <v>0</v>
      </c>
      <c r="N177" s="173">
        <f t="shared" ca="1" si="67"/>
        <v>0</v>
      </c>
      <c r="O177" s="173">
        <f t="shared" ca="1" si="67"/>
        <v>0</v>
      </c>
      <c r="P177" s="173">
        <f t="shared" ca="1" si="67"/>
        <v>0</v>
      </c>
      <c r="Q177" s="173">
        <f t="shared" ca="1" si="67"/>
        <v>0</v>
      </c>
      <c r="R177" s="173">
        <f t="shared" ca="1" si="67"/>
        <v>0</v>
      </c>
      <c r="S177" s="165">
        <f t="shared" ca="1" si="67"/>
        <v>0</v>
      </c>
      <c r="T177" s="165">
        <f t="shared" ca="1" si="68"/>
        <v>0</v>
      </c>
      <c r="U177" s="165">
        <f t="shared" ca="1" si="68"/>
        <v>0</v>
      </c>
      <c r="V177" s="165">
        <f t="shared" ca="1" si="68"/>
        <v>0</v>
      </c>
      <c r="W177" s="165">
        <f t="shared" ca="1" si="68"/>
        <v>0</v>
      </c>
      <c r="X177" s="165">
        <f t="shared" ca="1" si="68"/>
        <v>0</v>
      </c>
      <c r="Y177" s="173">
        <f t="shared" ca="1" si="68"/>
        <v>0</v>
      </c>
      <c r="Z177" s="173">
        <f t="shared" ca="1" si="68"/>
        <v>0</v>
      </c>
    </row>
    <row r="178" spans="3:26" ht="24.75" customHeight="1" x14ac:dyDescent="0.25">
      <c r="C178" s="27">
        <f t="shared" ca="1" si="70"/>
        <v>69</v>
      </c>
      <c r="D178" s="61" t="str">
        <f t="shared" ca="1" si="71"/>
        <v>G69:G72</v>
      </c>
      <c r="E178" s="61">
        <f t="shared" ca="1" si="72"/>
        <v>1</v>
      </c>
      <c r="F178" s="27">
        <f t="shared" ca="1" si="73"/>
        <v>54</v>
      </c>
      <c r="H178" s="27">
        <f t="shared" ca="1" si="74"/>
        <v>54</v>
      </c>
      <c r="I178" s="385"/>
      <c r="J178" s="174" t="str">
        <f t="shared" ca="1" si="67"/>
        <v>Projekt 47</v>
      </c>
      <c r="K178" s="173">
        <f t="shared" ca="1" si="67"/>
        <v>0</v>
      </c>
      <c r="L178" s="173">
        <f t="shared" ca="1" si="67"/>
        <v>0</v>
      </c>
      <c r="M178" s="173">
        <f t="shared" ca="1" si="67"/>
        <v>0</v>
      </c>
      <c r="N178" s="173">
        <f t="shared" ca="1" si="67"/>
        <v>0</v>
      </c>
      <c r="O178" s="173">
        <f t="shared" ca="1" si="67"/>
        <v>0</v>
      </c>
      <c r="P178" s="173">
        <f t="shared" ca="1" si="67"/>
        <v>0</v>
      </c>
      <c r="Q178" s="173">
        <f t="shared" ca="1" si="67"/>
        <v>0</v>
      </c>
      <c r="R178" s="173">
        <f t="shared" ca="1" si="67"/>
        <v>0</v>
      </c>
      <c r="S178" s="165">
        <f t="shared" ca="1" si="67"/>
        <v>0</v>
      </c>
      <c r="T178" s="165">
        <f t="shared" ca="1" si="68"/>
        <v>0</v>
      </c>
      <c r="U178" s="165">
        <f t="shared" ca="1" si="68"/>
        <v>0</v>
      </c>
      <c r="V178" s="165">
        <f t="shared" ca="1" si="68"/>
        <v>0</v>
      </c>
      <c r="W178" s="165">
        <f t="shared" ca="1" si="68"/>
        <v>0</v>
      </c>
      <c r="X178" s="165">
        <f t="shared" ca="1" si="68"/>
        <v>0</v>
      </c>
      <c r="Y178" s="173">
        <f t="shared" ca="1" si="68"/>
        <v>0</v>
      </c>
      <c r="Z178" s="173">
        <f t="shared" ca="1" si="68"/>
        <v>0</v>
      </c>
    </row>
    <row r="179" spans="3:26" ht="24.75" customHeight="1" x14ac:dyDescent="0.25">
      <c r="C179" s="27">
        <f t="shared" ca="1" si="70"/>
        <v>70</v>
      </c>
      <c r="D179" s="61" t="str">
        <f t="shared" ca="1" si="71"/>
        <v>G70:G72</v>
      </c>
      <c r="E179" s="61">
        <f t="shared" ca="1" si="72"/>
        <v>1</v>
      </c>
      <c r="F179" s="27">
        <f t="shared" ca="1" si="73"/>
        <v>55</v>
      </c>
      <c r="H179" s="27">
        <f t="shared" ca="1" si="74"/>
        <v>55</v>
      </c>
      <c r="I179" s="385"/>
      <c r="J179" s="174" t="str">
        <f t="shared" ref="J179:S188" ca="1" si="75">IFERROR(VLOOKUP($H179,$C$16:$Z$76,J$77,FALSE),"")</f>
        <v>Projekt 48</v>
      </c>
      <c r="K179" s="173">
        <f t="shared" ca="1" si="75"/>
        <v>0</v>
      </c>
      <c r="L179" s="173">
        <f t="shared" ca="1" si="75"/>
        <v>0</v>
      </c>
      <c r="M179" s="173">
        <f t="shared" ca="1" si="75"/>
        <v>0</v>
      </c>
      <c r="N179" s="173">
        <f t="shared" ca="1" si="75"/>
        <v>0</v>
      </c>
      <c r="O179" s="173">
        <f t="shared" ca="1" si="75"/>
        <v>0</v>
      </c>
      <c r="P179" s="173">
        <f t="shared" ca="1" si="75"/>
        <v>0</v>
      </c>
      <c r="Q179" s="173">
        <f t="shared" ca="1" si="75"/>
        <v>0</v>
      </c>
      <c r="R179" s="173">
        <f t="shared" ca="1" si="75"/>
        <v>0</v>
      </c>
      <c r="S179" s="165">
        <f t="shared" ca="1" si="75"/>
        <v>0</v>
      </c>
      <c r="T179" s="165">
        <f t="shared" ref="T179:Z188" ca="1" si="76">IFERROR(VLOOKUP($H179,$C$16:$Z$76,T$77,FALSE),"")</f>
        <v>0</v>
      </c>
      <c r="U179" s="165">
        <f t="shared" ca="1" si="76"/>
        <v>0</v>
      </c>
      <c r="V179" s="165">
        <f t="shared" ca="1" si="76"/>
        <v>0</v>
      </c>
      <c r="W179" s="165">
        <f t="shared" ca="1" si="76"/>
        <v>0</v>
      </c>
      <c r="X179" s="165">
        <f t="shared" ca="1" si="76"/>
        <v>0</v>
      </c>
      <c r="Y179" s="173">
        <f t="shared" ca="1" si="76"/>
        <v>0</v>
      </c>
      <c r="Z179" s="173">
        <f t="shared" ca="1" si="76"/>
        <v>0</v>
      </c>
    </row>
    <row r="180" spans="3:26" ht="24.75" customHeight="1" x14ac:dyDescent="0.25">
      <c r="C180" s="27">
        <f t="shared" ca="1" si="70"/>
        <v>71</v>
      </c>
      <c r="D180" s="61" t="str">
        <f t="shared" ca="1" si="71"/>
        <v>G71:G72</v>
      </c>
      <c r="E180" s="61" t="str">
        <f t="shared" ca="1" si="72"/>
        <v/>
      </c>
      <c r="F180" s="27" t="str">
        <f t="shared" ca="1" si="73"/>
        <v/>
      </c>
      <c r="H180" s="27" t="str">
        <f t="shared" ca="1" si="74"/>
        <v/>
      </c>
      <c r="I180" s="385"/>
      <c r="J180" s="174" t="str">
        <f t="shared" ca="1" si="75"/>
        <v/>
      </c>
      <c r="K180" s="173" t="str">
        <f t="shared" ca="1" si="75"/>
        <v/>
      </c>
      <c r="L180" s="173" t="str">
        <f t="shared" ca="1" si="75"/>
        <v/>
      </c>
      <c r="M180" s="173" t="str">
        <f t="shared" ca="1" si="75"/>
        <v/>
      </c>
      <c r="N180" s="173" t="str">
        <f t="shared" ca="1" si="75"/>
        <v/>
      </c>
      <c r="O180" s="173" t="str">
        <f t="shared" ca="1" si="75"/>
        <v/>
      </c>
      <c r="P180" s="173" t="str">
        <f t="shared" ca="1" si="75"/>
        <v/>
      </c>
      <c r="Q180" s="173" t="str">
        <f t="shared" ca="1" si="75"/>
        <v/>
      </c>
      <c r="R180" s="173" t="str">
        <f t="shared" ca="1" si="75"/>
        <v/>
      </c>
      <c r="S180" s="165" t="str">
        <f t="shared" ca="1" si="75"/>
        <v/>
      </c>
      <c r="T180" s="165" t="str">
        <f t="shared" ca="1" si="76"/>
        <v/>
      </c>
      <c r="U180" s="165" t="str">
        <f t="shared" ca="1" si="76"/>
        <v/>
      </c>
      <c r="V180" s="165" t="str">
        <f t="shared" ca="1" si="76"/>
        <v/>
      </c>
      <c r="W180" s="165" t="str">
        <f t="shared" ca="1" si="76"/>
        <v/>
      </c>
      <c r="X180" s="165" t="str">
        <f t="shared" ca="1" si="76"/>
        <v/>
      </c>
      <c r="Y180" s="173" t="str">
        <f t="shared" ca="1" si="76"/>
        <v/>
      </c>
      <c r="Z180" s="173" t="str">
        <f t="shared" ca="1" si="76"/>
        <v/>
      </c>
    </row>
    <row r="181" spans="3:26" ht="24.75" customHeight="1" x14ac:dyDescent="0.25">
      <c r="C181" s="27" t="str">
        <f t="shared" ca="1" si="70"/>
        <v/>
      </c>
      <c r="D181" s="61" t="str">
        <f t="shared" ca="1" si="71"/>
        <v/>
      </c>
      <c r="E181" s="61" t="str">
        <f t="shared" ca="1" si="72"/>
        <v/>
      </c>
      <c r="F181" s="27" t="str">
        <f t="shared" ca="1" si="73"/>
        <v/>
      </c>
      <c r="H181" s="27" t="str">
        <f t="shared" ca="1" si="74"/>
        <v/>
      </c>
      <c r="I181" s="385"/>
      <c r="J181" s="174" t="str">
        <f t="shared" ca="1" si="75"/>
        <v/>
      </c>
      <c r="K181" s="173" t="str">
        <f t="shared" ca="1" si="75"/>
        <v/>
      </c>
      <c r="L181" s="173" t="str">
        <f t="shared" ca="1" si="75"/>
        <v/>
      </c>
      <c r="M181" s="173" t="str">
        <f t="shared" ca="1" si="75"/>
        <v/>
      </c>
      <c r="N181" s="173" t="str">
        <f t="shared" ca="1" si="75"/>
        <v/>
      </c>
      <c r="O181" s="173" t="str">
        <f t="shared" ca="1" si="75"/>
        <v/>
      </c>
      <c r="P181" s="173" t="str">
        <f t="shared" ca="1" si="75"/>
        <v/>
      </c>
      <c r="Q181" s="173" t="str">
        <f t="shared" ca="1" si="75"/>
        <v/>
      </c>
      <c r="R181" s="173" t="str">
        <f t="shared" ca="1" si="75"/>
        <v/>
      </c>
      <c r="S181" s="165" t="str">
        <f t="shared" ca="1" si="75"/>
        <v/>
      </c>
      <c r="T181" s="165" t="str">
        <f t="shared" ca="1" si="76"/>
        <v/>
      </c>
      <c r="U181" s="165" t="str">
        <f t="shared" ca="1" si="76"/>
        <v/>
      </c>
      <c r="V181" s="165" t="str">
        <f t="shared" ca="1" si="76"/>
        <v/>
      </c>
      <c r="W181" s="165" t="str">
        <f t="shared" ca="1" si="76"/>
        <v/>
      </c>
      <c r="X181" s="165" t="str">
        <f t="shared" ca="1" si="76"/>
        <v/>
      </c>
      <c r="Y181" s="173" t="str">
        <f t="shared" ca="1" si="76"/>
        <v/>
      </c>
      <c r="Z181" s="173" t="str">
        <f t="shared" ca="1" si="76"/>
        <v/>
      </c>
    </row>
    <row r="182" spans="3:26" ht="24.75" customHeight="1" x14ac:dyDescent="0.25">
      <c r="C182" s="27" t="str">
        <f t="shared" ca="1" si="70"/>
        <v/>
      </c>
      <c r="D182" s="61" t="str">
        <f t="shared" ca="1" si="71"/>
        <v/>
      </c>
      <c r="E182" s="61" t="str">
        <f t="shared" ca="1" si="72"/>
        <v/>
      </c>
      <c r="F182" s="27" t="str">
        <f t="shared" ca="1" si="73"/>
        <v/>
      </c>
      <c r="H182" s="27" t="str">
        <f t="shared" ca="1" si="74"/>
        <v/>
      </c>
      <c r="I182" s="385"/>
      <c r="J182" s="174" t="str">
        <f t="shared" ca="1" si="75"/>
        <v/>
      </c>
      <c r="K182" s="173" t="str">
        <f t="shared" ca="1" si="75"/>
        <v/>
      </c>
      <c r="L182" s="173" t="str">
        <f t="shared" ca="1" si="75"/>
        <v/>
      </c>
      <c r="M182" s="173" t="str">
        <f t="shared" ca="1" si="75"/>
        <v/>
      </c>
      <c r="N182" s="173" t="str">
        <f t="shared" ca="1" si="75"/>
        <v/>
      </c>
      <c r="O182" s="173" t="str">
        <f t="shared" ca="1" si="75"/>
        <v/>
      </c>
      <c r="P182" s="173" t="str">
        <f t="shared" ca="1" si="75"/>
        <v/>
      </c>
      <c r="Q182" s="173" t="str">
        <f t="shared" ca="1" si="75"/>
        <v/>
      </c>
      <c r="R182" s="173" t="str">
        <f t="shared" ca="1" si="75"/>
        <v/>
      </c>
      <c r="S182" s="165" t="str">
        <f t="shared" ca="1" si="75"/>
        <v/>
      </c>
      <c r="T182" s="165" t="str">
        <f t="shared" ca="1" si="76"/>
        <v/>
      </c>
      <c r="U182" s="165" t="str">
        <f t="shared" ca="1" si="76"/>
        <v/>
      </c>
      <c r="V182" s="165" t="str">
        <f t="shared" ca="1" si="76"/>
        <v/>
      </c>
      <c r="W182" s="165" t="str">
        <f t="shared" ca="1" si="76"/>
        <v/>
      </c>
      <c r="X182" s="165" t="str">
        <f t="shared" ca="1" si="76"/>
        <v/>
      </c>
      <c r="Y182" s="173" t="str">
        <f t="shared" ca="1" si="76"/>
        <v/>
      </c>
      <c r="Z182" s="173" t="str">
        <f t="shared" ca="1" si="76"/>
        <v/>
      </c>
    </row>
    <row r="183" spans="3:26" ht="24.75" customHeight="1" x14ac:dyDescent="0.25">
      <c r="C183" s="27" t="str">
        <f t="shared" ca="1" si="70"/>
        <v/>
      </c>
      <c r="D183" s="61" t="str">
        <f t="shared" ca="1" si="71"/>
        <v/>
      </c>
      <c r="E183" s="61" t="str">
        <f t="shared" ca="1" si="72"/>
        <v/>
      </c>
      <c r="F183" s="27" t="str">
        <f t="shared" ca="1" si="73"/>
        <v/>
      </c>
      <c r="H183" s="27" t="str">
        <f t="shared" ca="1" si="74"/>
        <v/>
      </c>
      <c r="I183" s="385"/>
      <c r="J183" s="174" t="str">
        <f t="shared" ca="1" si="75"/>
        <v/>
      </c>
      <c r="K183" s="173" t="str">
        <f t="shared" ca="1" si="75"/>
        <v/>
      </c>
      <c r="L183" s="173" t="str">
        <f t="shared" ca="1" si="75"/>
        <v/>
      </c>
      <c r="M183" s="173" t="str">
        <f t="shared" ca="1" si="75"/>
        <v/>
      </c>
      <c r="N183" s="173" t="str">
        <f t="shared" ca="1" si="75"/>
        <v/>
      </c>
      <c r="O183" s="173" t="str">
        <f t="shared" ca="1" si="75"/>
        <v/>
      </c>
      <c r="P183" s="173" t="str">
        <f t="shared" ca="1" si="75"/>
        <v/>
      </c>
      <c r="Q183" s="173" t="str">
        <f t="shared" ca="1" si="75"/>
        <v/>
      </c>
      <c r="R183" s="173" t="str">
        <f t="shared" ca="1" si="75"/>
        <v/>
      </c>
      <c r="S183" s="165" t="str">
        <f t="shared" ca="1" si="75"/>
        <v/>
      </c>
      <c r="T183" s="165" t="str">
        <f t="shared" ca="1" si="76"/>
        <v/>
      </c>
      <c r="U183" s="165" t="str">
        <f t="shared" ca="1" si="76"/>
        <v/>
      </c>
      <c r="V183" s="165" t="str">
        <f t="shared" ca="1" si="76"/>
        <v/>
      </c>
      <c r="W183" s="165" t="str">
        <f t="shared" ca="1" si="76"/>
        <v/>
      </c>
      <c r="X183" s="165" t="str">
        <f t="shared" ca="1" si="76"/>
        <v/>
      </c>
      <c r="Y183" s="173" t="str">
        <f t="shared" ca="1" si="76"/>
        <v/>
      </c>
      <c r="Z183" s="173" t="str">
        <f t="shared" ca="1" si="76"/>
        <v/>
      </c>
    </row>
    <row r="184" spans="3:26" ht="24.75" customHeight="1" x14ac:dyDescent="0.25">
      <c r="C184" s="27" t="str">
        <f t="shared" ca="1" si="70"/>
        <v/>
      </c>
      <c r="D184" s="61" t="str">
        <f t="shared" ca="1" si="71"/>
        <v/>
      </c>
      <c r="E184" s="61" t="str">
        <f t="shared" ca="1" si="72"/>
        <v/>
      </c>
      <c r="F184" s="27" t="str">
        <f t="shared" ca="1" si="73"/>
        <v/>
      </c>
      <c r="H184" s="27" t="str">
        <f t="shared" ca="1" si="74"/>
        <v/>
      </c>
      <c r="I184" s="385"/>
      <c r="J184" s="174" t="str">
        <f t="shared" ca="1" si="75"/>
        <v/>
      </c>
      <c r="K184" s="173" t="str">
        <f t="shared" ca="1" si="75"/>
        <v/>
      </c>
      <c r="L184" s="173" t="str">
        <f t="shared" ca="1" si="75"/>
        <v/>
      </c>
      <c r="M184" s="173" t="str">
        <f t="shared" ca="1" si="75"/>
        <v/>
      </c>
      <c r="N184" s="173" t="str">
        <f t="shared" ca="1" si="75"/>
        <v/>
      </c>
      <c r="O184" s="173" t="str">
        <f t="shared" ca="1" si="75"/>
        <v/>
      </c>
      <c r="P184" s="173" t="str">
        <f t="shared" ca="1" si="75"/>
        <v/>
      </c>
      <c r="Q184" s="173" t="str">
        <f t="shared" ca="1" si="75"/>
        <v/>
      </c>
      <c r="R184" s="173" t="str">
        <f t="shared" ca="1" si="75"/>
        <v/>
      </c>
      <c r="S184" s="165" t="str">
        <f t="shared" ca="1" si="75"/>
        <v/>
      </c>
      <c r="T184" s="165" t="str">
        <f t="shared" ca="1" si="76"/>
        <v/>
      </c>
      <c r="U184" s="165" t="str">
        <f t="shared" ca="1" si="76"/>
        <v/>
      </c>
      <c r="V184" s="165" t="str">
        <f t="shared" ca="1" si="76"/>
        <v/>
      </c>
      <c r="W184" s="165" t="str">
        <f t="shared" ca="1" si="76"/>
        <v/>
      </c>
      <c r="X184" s="165" t="str">
        <f t="shared" ca="1" si="76"/>
        <v/>
      </c>
      <c r="Y184" s="173" t="str">
        <f t="shared" ca="1" si="76"/>
        <v/>
      </c>
      <c r="Z184" s="173" t="str">
        <f t="shared" ca="1" si="76"/>
        <v/>
      </c>
    </row>
    <row r="185" spans="3:26" ht="24.75" customHeight="1" x14ac:dyDescent="0.25">
      <c r="C185" s="27" t="str">
        <f t="shared" ca="1" si="70"/>
        <v/>
      </c>
      <c r="D185" s="61" t="str">
        <f t="shared" ca="1" si="71"/>
        <v/>
      </c>
      <c r="E185" s="61" t="str">
        <f t="shared" ca="1" si="72"/>
        <v/>
      </c>
      <c r="F185" s="27" t="str">
        <f t="shared" ca="1" si="73"/>
        <v/>
      </c>
      <c r="H185" s="27" t="str">
        <f t="shared" ca="1" si="74"/>
        <v/>
      </c>
      <c r="I185" s="385"/>
      <c r="J185" s="174" t="str">
        <f t="shared" ca="1" si="75"/>
        <v/>
      </c>
      <c r="K185" s="173" t="str">
        <f t="shared" ca="1" si="75"/>
        <v/>
      </c>
      <c r="L185" s="173" t="str">
        <f t="shared" ca="1" si="75"/>
        <v/>
      </c>
      <c r="M185" s="173" t="str">
        <f t="shared" ca="1" si="75"/>
        <v/>
      </c>
      <c r="N185" s="173" t="str">
        <f t="shared" ca="1" si="75"/>
        <v/>
      </c>
      <c r="O185" s="173" t="str">
        <f t="shared" ca="1" si="75"/>
        <v/>
      </c>
      <c r="P185" s="173" t="str">
        <f t="shared" ca="1" si="75"/>
        <v/>
      </c>
      <c r="Q185" s="173" t="str">
        <f t="shared" ca="1" si="75"/>
        <v/>
      </c>
      <c r="R185" s="173" t="str">
        <f t="shared" ca="1" si="75"/>
        <v/>
      </c>
      <c r="S185" s="165" t="str">
        <f t="shared" ca="1" si="75"/>
        <v/>
      </c>
      <c r="T185" s="165" t="str">
        <f t="shared" ca="1" si="76"/>
        <v/>
      </c>
      <c r="U185" s="165" t="str">
        <f t="shared" ca="1" si="76"/>
        <v/>
      </c>
      <c r="V185" s="165" t="str">
        <f t="shared" ca="1" si="76"/>
        <v/>
      </c>
      <c r="W185" s="165" t="str">
        <f t="shared" ca="1" si="76"/>
        <v/>
      </c>
      <c r="X185" s="165" t="str">
        <f t="shared" ca="1" si="76"/>
        <v/>
      </c>
      <c r="Y185" s="173" t="str">
        <f t="shared" ca="1" si="76"/>
        <v/>
      </c>
      <c r="Z185" s="173" t="str">
        <f t="shared" ca="1" si="76"/>
        <v/>
      </c>
    </row>
    <row r="186" spans="3:26" ht="24.75" customHeight="1" x14ac:dyDescent="0.25">
      <c r="C186" s="27" t="str">
        <f t="shared" ca="1" si="70"/>
        <v/>
      </c>
      <c r="D186" s="61" t="str">
        <f t="shared" ca="1" si="71"/>
        <v/>
      </c>
      <c r="E186" s="61" t="str">
        <f t="shared" ca="1" si="72"/>
        <v/>
      </c>
      <c r="F186" s="27" t="str">
        <f t="shared" ca="1" si="73"/>
        <v/>
      </c>
      <c r="H186" s="27" t="str">
        <f t="shared" ca="1" si="74"/>
        <v/>
      </c>
      <c r="I186" s="385"/>
      <c r="J186" s="174" t="str">
        <f t="shared" ca="1" si="75"/>
        <v/>
      </c>
      <c r="K186" s="173" t="str">
        <f t="shared" ca="1" si="75"/>
        <v/>
      </c>
      <c r="L186" s="173" t="str">
        <f t="shared" ca="1" si="75"/>
        <v/>
      </c>
      <c r="M186" s="173" t="str">
        <f t="shared" ca="1" si="75"/>
        <v/>
      </c>
      <c r="N186" s="173" t="str">
        <f t="shared" ca="1" si="75"/>
        <v/>
      </c>
      <c r="O186" s="173" t="str">
        <f t="shared" ca="1" si="75"/>
        <v/>
      </c>
      <c r="P186" s="173" t="str">
        <f t="shared" ca="1" si="75"/>
        <v/>
      </c>
      <c r="Q186" s="173" t="str">
        <f t="shared" ca="1" si="75"/>
        <v/>
      </c>
      <c r="R186" s="173" t="str">
        <f t="shared" ca="1" si="75"/>
        <v/>
      </c>
      <c r="S186" s="165" t="str">
        <f t="shared" ca="1" si="75"/>
        <v/>
      </c>
      <c r="T186" s="165" t="str">
        <f t="shared" ca="1" si="76"/>
        <v/>
      </c>
      <c r="U186" s="165" t="str">
        <f t="shared" ca="1" si="76"/>
        <v/>
      </c>
      <c r="V186" s="165" t="str">
        <f t="shared" ca="1" si="76"/>
        <v/>
      </c>
      <c r="W186" s="165" t="str">
        <f t="shared" ca="1" si="76"/>
        <v/>
      </c>
      <c r="X186" s="165" t="str">
        <f t="shared" ca="1" si="76"/>
        <v/>
      </c>
      <c r="Y186" s="173" t="str">
        <f t="shared" ca="1" si="76"/>
        <v/>
      </c>
      <c r="Z186" s="173" t="str">
        <f t="shared" ca="1" si="76"/>
        <v/>
      </c>
    </row>
    <row r="187" spans="3:26" ht="24.75" customHeight="1" x14ac:dyDescent="0.25">
      <c r="C187" s="27" t="str">
        <f t="shared" ca="1" si="70"/>
        <v/>
      </c>
      <c r="D187" s="61" t="str">
        <f t="shared" ca="1" si="71"/>
        <v/>
      </c>
      <c r="E187" s="61" t="str">
        <f t="shared" ca="1" si="72"/>
        <v/>
      </c>
      <c r="F187" s="27" t="str">
        <f t="shared" ca="1" si="73"/>
        <v/>
      </c>
      <c r="H187" s="27" t="str">
        <f t="shared" ca="1" si="74"/>
        <v/>
      </c>
      <c r="I187" s="385"/>
      <c r="J187" s="174" t="str">
        <f t="shared" ca="1" si="75"/>
        <v/>
      </c>
      <c r="K187" s="173" t="str">
        <f t="shared" ca="1" si="75"/>
        <v/>
      </c>
      <c r="L187" s="173" t="str">
        <f t="shared" ca="1" si="75"/>
        <v/>
      </c>
      <c r="M187" s="173" t="str">
        <f t="shared" ca="1" si="75"/>
        <v/>
      </c>
      <c r="N187" s="173" t="str">
        <f t="shared" ca="1" si="75"/>
        <v/>
      </c>
      <c r="O187" s="173" t="str">
        <f t="shared" ca="1" si="75"/>
        <v/>
      </c>
      <c r="P187" s="173" t="str">
        <f t="shared" ca="1" si="75"/>
        <v/>
      </c>
      <c r="Q187" s="173" t="str">
        <f t="shared" ca="1" si="75"/>
        <v/>
      </c>
      <c r="R187" s="173" t="str">
        <f t="shared" ca="1" si="75"/>
        <v/>
      </c>
      <c r="S187" s="165" t="str">
        <f t="shared" ca="1" si="75"/>
        <v/>
      </c>
      <c r="T187" s="165" t="str">
        <f t="shared" ca="1" si="76"/>
        <v/>
      </c>
      <c r="U187" s="165" t="str">
        <f t="shared" ca="1" si="76"/>
        <v/>
      </c>
      <c r="V187" s="165" t="str">
        <f t="shared" ca="1" si="76"/>
        <v/>
      </c>
      <c r="W187" s="165" t="str">
        <f t="shared" ca="1" si="76"/>
        <v/>
      </c>
      <c r="X187" s="165" t="str">
        <f t="shared" ca="1" si="76"/>
        <v/>
      </c>
      <c r="Y187" s="173" t="str">
        <f t="shared" ca="1" si="76"/>
        <v/>
      </c>
      <c r="Z187" s="173" t="str">
        <f t="shared" ca="1" si="76"/>
        <v/>
      </c>
    </row>
    <row r="188" spans="3:26" ht="24.75" customHeight="1" x14ac:dyDescent="0.25">
      <c r="C188" s="27" t="str">
        <f t="shared" ca="1" si="70"/>
        <v/>
      </c>
      <c r="D188" s="61" t="str">
        <f t="shared" ca="1" si="71"/>
        <v/>
      </c>
      <c r="E188" s="61" t="str">
        <f t="shared" ca="1" si="72"/>
        <v/>
      </c>
      <c r="F188" s="27" t="str">
        <f t="shared" ca="1" si="73"/>
        <v/>
      </c>
      <c r="H188" s="27" t="str">
        <f t="shared" ca="1" si="74"/>
        <v/>
      </c>
      <c r="I188" s="385"/>
      <c r="J188" s="174" t="str">
        <f t="shared" ca="1" si="75"/>
        <v/>
      </c>
      <c r="K188" s="173" t="str">
        <f t="shared" ca="1" si="75"/>
        <v/>
      </c>
      <c r="L188" s="173" t="str">
        <f t="shared" ca="1" si="75"/>
        <v/>
      </c>
      <c r="M188" s="173" t="str">
        <f t="shared" ca="1" si="75"/>
        <v/>
      </c>
      <c r="N188" s="173" t="str">
        <f t="shared" ca="1" si="75"/>
        <v/>
      </c>
      <c r="O188" s="173" t="str">
        <f t="shared" ca="1" si="75"/>
        <v/>
      </c>
      <c r="P188" s="173" t="str">
        <f t="shared" ca="1" si="75"/>
        <v/>
      </c>
      <c r="Q188" s="173" t="str">
        <f t="shared" ca="1" si="75"/>
        <v/>
      </c>
      <c r="R188" s="173" t="str">
        <f t="shared" ca="1" si="75"/>
        <v/>
      </c>
      <c r="S188" s="165" t="str">
        <f t="shared" ca="1" si="75"/>
        <v/>
      </c>
      <c r="T188" s="165" t="str">
        <f t="shared" ca="1" si="76"/>
        <v/>
      </c>
      <c r="U188" s="165" t="str">
        <f t="shared" ca="1" si="76"/>
        <v/>
      </c>
      <c r="V188" s="165" t="str">
        <f t="shared" ca="1" si="76"/>
        <v/>
      </c>
      <c r="W188" s="165" t="str">
        <f t="shared" ca="1" si="76"/>
        <v/>
      </c>
      <c r="X188" s="165" t="str">
        <f t="shared" ca="1" si="76"/>
        <v/>
      </c>
      <c r="Y188" s="173" t="str">
        <f t="shared" ca="1" si="76"/>
        <v/>
      </c>
      <c r="Z188" s="173" t="str">
        <f t="shared" ca="1" si="76"/>
        <v/>
      </c>
    </row>
    <row r="189" spans="3:26" ht="24.75" customHeight="1" x14ac:dyDescent="0.25">
      <c r="C189" s="27" t="str">
        <f t="shared" ca="1" si="70"/>
        <v/>
      </c>
      <c r="D189" s="61" t="str">
        <f t="shared" ca="1" si="71"/>
        <v/>
      </c>
      <c r="E189" s="61" t="str">
        <f t="shared" ca="1" si="72"/>
        <v/>
      </c>
      <c r="F189" s="27" t="str">
        <f t="shared" ca="1" si="73"/>
        <v/>
      </c>
      <c r="H189" s="27" t="str">
        <f t="shared" ca="1" si="74"/>
        <v/>
      </c>
      <c r="I189" s="385"/>
      <c r="J189" s="174" t="str">
        <f t="shared" ref="J189:S198" ca="1" si="77">IFERROR(VLOOKUP($H189,$C$16:$Z$76,J$77,FALSE),"")</f>
        <v/>
      </c>
      <c r="K189" s="173" t="str">
        <f t="shared" ca="1" si="77"/>
        <v/>
      </c>
      <c r="L189" s="173" t="str">
        <f t="shared" ca="1" si="77"/>
        <v/>
      </c>
      <c r="M189" s="173" t="str">
        <f t="shared" ca="1" si="77"/>
        <v/>
      </c>
      <c r="N189" s="173" t="str">
        <f t="shared" ca="1" si="77"/>
        <v/>
      </c>
      <c r="O189" s="173" t="str">
        <f t="shared" ca="1" si="77"/>
        <v/>
      </c>
      <c r="P189" s="173" t="str">
        <f t="shared" ca="1" si="77"/>
        <v/>
      </c>
      <c r="Q189" s="173" t="str">
        <f t="shared" ca="1" si="77"/>
        <v/>
      </c>
      <c r="R189" s="173" t="str">
        <f t="shared" ca="1" si="77"/>
        <v/>
      </c>
      <c r="S189" s="165" t="str">
        <f t="shared" ca="1" si="77"/>
        <v/>
      </c>
      <c r="T189" s="165" t="str">
        <f t="shared" ref="T189:Z198" ca="1" si="78">IFERROR(VLOOKUP($H189,$C$16:$Z$76,T$77,FALSE),"")</f>
        <v/>
      </c>
      <c r="U189" s="165" t="str">
        <f t="shared" ca="1" si="78"/>
        <v/>
      </c>
      <c r="V189" s="165" t="str">
        <f t="shared" ca="1" si="78"/>
        <v/>
      </c>
      <c r="W189" s="165" t="str">
        <f t="shared" ca="1" si="78"/>
        <v/>
      </c>
      <c r="X189" s="165" t="str">
        <f t="shared" ca="1" si="78"/>
        <v/>
      </c>
      <c r="Y189" s="173" t="str">
        <f t="shared" ca="1" si="78"/>
        <v/>
      </c>
      <c r="Z189" s="173" t="str">
        <f t="shared" ca="1" si="78"/>
        <v/>
      </c>
    </row>
    <row r="190" spans="3:26" ht="24.75" customHeight="1" x14ac:dyDescent="0.25">
      <c r="C190" s="27" t="str">
        <f t="shared" ca="1" si="70"/>
        <v/>
      </c>
      <c r="D190" s="61" t="str">
        <f t="shared" ca="1" si="71"/>
        <v/>
      </c>
      <c r="E190" s="61" t="str">
        <f t="shared" ca="1" si="72"/>
        <v/>
      </c>
      <c r="F190" s="27" t="str">
        <f t="shared" ca="1" si="73"/>
        <v/>
      </c>
      <c r="H190" s="27" t="str">
        <f t="shared" ca="1" si="74"/>
        <v/>
      </c>
      <c r="I190" s="385"/>
      <c r="J190" s="174" t="str">
        <f t="shared" ca="1" si="77"/>
        <v/>
      </c>
      <c r="K190" s="173" t="str">
        <f t="shared" ca="1" si="77"/>
        <v/>
      </c>
      <c r="L190" s="173" t="str">
        <f t="shared" ca="1" si="77"/>
        <v/>
      </c>
      <c r="M190" s="173" t="str">
        <f t="shared" ca="1" si="77"/>
        <v/>
      </c>
      <c r="N190" s="173" t="str">
        <f t="shared" ca="1" si="77"/>
        <v/>
      </c>
      <c r="O190" s="173" t="str">
        <f t="shared" ca="1" si="77"/>
        <v/>
      </c>
      <c r="P190" s="173" t="str">
        <f t="shared" ca="1" si="77"/>
        <v/>
      </c>
      <c r="Q190" s="173" t="str">
        <f t="shared" ca="1" si="77"/>
        <v/>
      </c>
      <c r="R190" s="173" t="str">
        <f t="shared" ca="1" si="77"/>
        <v/>
      </c>
      <c r="S190" s="165" t="str">
        <f t="shared" ca="1" si="77"/>
        <v/>
      </c>
      <c r="T190" s="165" t="str">
        <f t="shared" ca="1" si="78"/>
        <v/>
      </c>
      <c r="U190" s="165" t="str">
        <f t="shared" ca="1" si="78"/>
        <v/>
      </c>
      <c r="V190" s="165" t="str">
        <f t="shared" ca="1" si="78"/>
        <v/>
      </c>
      <c r="W190" s="165" t="str">
        <f t="shared" ca="1" si="78"/>
        <v/>
      </c>
      <c r="X190" s="165" t="str">
        <f t="shared" ca="1" si="78"/>
        <v/>
      </c>
      <c r="Y190" s="173" t="str">
        <f t="shared" ca="1" si="78"/>
        <v/>
      </c>
      <c r="Z190" s="173" t="str">
        <f t="shared" ca="1" si="78"/>
        <v/>
      </c>
    </row>
    <row r="191" spans="3:26" ht="24.75" customHeight="1" x14ac:dyDescent="0.25">
      <c r="C191" s="27" t="str">
        <f t="shared" ca="1" si="70"/>
        <v/>
      </c>
      <c r="D191" s="61" t="str">
        <f t="shared" ca="1" si="71"/>
        <v/>
      </c>
      <c r="E191" s="61" t="str">
        <f t="shared" ca="1" si="72"/>
        <v/>
      </c>
      <c r="F191" s="27" t="str">
        <f t="shared" ca="1" si="73"/>
        <v/>
      </c>
      <c r="H191" s="27" t="str">
        <f t="shared" ca="1" si="74"/>
        <v/>
      </c>
      <c r="I191" s="385"/>
      <c r="J191" s="174" t="str">
        <f t="shared" ca="1" si="77"/>
        <v/>
      </c>
      <c r="K191" s="173" t="str">
        <f t="shared" ca="1" si="77"/>
        <v/>
      </c>
      <c r="L191" s="173" t="str">
        <f t="shared" ca="1" si="77"/>
        <v/>
      </c>
      <c r="M191" s="173" t="str">
        <f t="shared" ca="1" si="77"/>
        <v/>
      </c>
      <c r="N191" s="173" t="str">
        <f t="shared" ca="1" si="77"/>
        <v/>
      </c>
      <c r="O191" s="173" t="str">
        <f t="shared" ca="1" si="77"/>
        <v/>
      </c>
      <c r="P191" s="173" t="str">
        <f t="shared" ca="1" si="77"/>
        <v/>
      </c>
      <c r="Q191" s="173" t="str">
        <f t="shared" ca="1" si="77"/>
        <v/>
      </c>
      <c r="R191" s="173" t="str">
        <f t="shared" ca="1" si="77"/>
        <v/>
      </c>
      <c r="S191" s="165" t="str">
        <f t="shared" ca="1" si="77"/>
        <v/>
      </c>
      <c r="T191" s="165" t="str">
        <f t="shared" ca="1" si="78"/>
        <v/>
      </c>
      <c r="U191" s="165" t="str">
        <f t="shared" ca="1" si="78"/>
        <v/>
      </c>
      <c r="V191" s="165" t="str">
        <f t="shared" ca="1" si="78"/>
        <v/>
      </c>
      <c r="W191" s="165" t="str">
        <f t="shared" ca="1" si="78"/>
        <v/>
      </c>
      <c r="X191" s="165" t="str">
        <f t="shared" ca="1" si="78"/>
        <v/>
      </c>
      <c r="Y191" s="173" t="str">
        <f t="shared" ca="1" si="78"/>
        <v/>
      </c>
      <c r="Z191" s="173" t="str">
        <f t="shared" ca="1" si="78"/>
        <v/>
      </c>
    </row>
    <row r="192" spans="3:26" ht="24.75" customHeight="1" x14ac:dyDescent="0.25">
      <c r="C192" s="27" t="str">
        <f t="shared" ca="1" si="70"/>
        <v/>
      </c>
      <c r="D192" s="61" t="str">
        <f t="shared" ca="1" si="71"/>
        <v/>
      </c>
      <c r="E192" s="61" t="str">
        <f t="shared" ca="1" si="72"/>
        <v/>
      </c>
      <c r="F192" s="27" t="str">
        <f t="shared" ca="1" si="73"/>
        <v/>
      </c>
      <c r="H192" s="27" t="str">
        <f t="shared" ca="1" si="74"/>
        <v/>
      </c>
      <c r="I192" s="385"/>
      <c r="J192" s="174" t="str">
        <f t="shared" ca="1" si="77"/>
        <v/>
      </c>
      <c r="K192" s="173" t="str">
        <f t="shared" ca="1" si="77"/>
        <v/>
      </c>
      <c r="L192" s="173" t="str">
        <f t="shared" ca="1" si="77"/>
        <v/>
      </c>
      <c r="M192" s="173" t="str">
        <f t="shared" ca="1" si="77"/>
        <v/>
      </c>
      <c r="N192" s="173" t="str">
        <f t="shared" ca="1" si="77"/>
        <v/>
      </c>
      <c r="O192" s="173" t="str">
        <f t="shared" ca="1" si="77"/>
        <v/>
      </c>
      <c r="P192" s="173" t="str">
        <f t="shared" ca="1" si="77"/>
        <v/>
      </c>
      <c r="Q192" s="173" t="str">
        <f t="shared" ca="1" si="77"/>
        <v/>
      </c>
      <c r="R192" s="173" t="str">
        <f t="shared" ca="1" si="77"/>
        <v/>
      </c>
      <c r="S192" s="165" t="str">
        <f t="shared" ca="1" si="77"/>
        <v/>
      </c>
      <c r="T192" s="165" t="str">
        <f t="shared" ca="1" si="78"/>
        <v/>
      </c>
      <c r="U192" s="165" t="str">
        <f t="shared" ca="1" si="78"/>
        <v/>
      </c>
      <c r="V192" s="165" t="str">
        <f t="shared" ca="1" si="78"/>
        <v/>
      </c>
      <c r="W192" s="165" t="str">
        <f t="shared" ca="1" si="78"/>
        <v/>
      </c>
      <c r="X192" s="165" t="str">
        <f t="shared" ca="1" si="78"/>
        <v/>
      </c>
      <c r="Y192" s="173" t="str">
        <f t="shared" ca="1" si="78"/>
        <v/>
      </c>
      <c r="Z192" s="173" t="str">
        <f t="shared" ca="1" si="78"/>
        <v/>
      </c>
    </row>
    <row r="193" spans="3:26" ht="24.75" customHeight="1" x14ac:dyDescent="0.25">
      <c r="C193" s="27" t="str">
        <f t="shared" ca="1" si="70"/>
        <v/>
      </c>
      <c r="D193" s="61" t="str">
        <f t="shared" ca="1" si="71"/>
        <v/>
      </c>
      <c r="E193" s="61" t="str">
        <f t="shared" ca="1" si="72"/>
        <v/>
      </c>
      <c r="F193" s="27" t="str">
        <f t="shared" ca="1" si="73"/>
        <v/>
      </c>
      <c r="H193" s="27" t="str">
        <f t="shared" ca="1" si="74"/>
        <v/>
      </c>
      <c r="I193" s="385"/>
      <c r="J193" s="174" t="str">
        <f t="shared" ca="1" si="77"/>
        <v/>
      </c>
      <c r="K193" s="173" t="str">
        <f t="shared" ca="1" si="77"/>
        <v/>
      </c>
      <c r="L193" s="173" t="str">
        <f t="shared" ca="1" si="77"/>
        <v/>
      </c>
      <c r="M193" s="173" t="str">
        <f t="shared" ca="1" si="77"/>
        <v/>
      </c>
      <c r="N193" s="173" t="str">
        <f t="shared" ca="1" si="77"/>
        <v/>
      </c>
      <c r="O193" s="173" t="str">
        <f t="shared" ca="1" si="77"/>
        <v/>
      </c>
      <c r="P193" s="173" t="str">
        <f t="shared" ca="1" si="77"/>
        <v/>
      </c>
      <c r="Q193" s="173" t="str">
        <f t="shared" ca="1" si="77"/>
        <v/>
      </c>
      <c r="R193" s="173" t="str">
        <f t="shared" ca="1" si="77"/>
        <v/>
      </c>
      <c r="S193" s="165" t="str">
        <f t="shared" ca="1" si="77"/>
        <v/>
      </c>
      <c r="T193" s="165" t="str">
        <f t="shared" ca="1" si="78"/>
        <v/>
      </c>
      <c r="U193" s="165" t="str">
        <f t="shared" ca="1" si="78"/>
        <v/>
      </c>
      <c r="V193" s="165" t="str">
        <f t="shared" ca="1" si="78"/>
        <v/>
      </c>
      <c r="W193" s="165" t="str">
        <f t="shared" ca="1" si="78"/>
        <v/>
      </c>
      <c r="X193" s="165" t="str">
        <f t="shared" ca="1" si="78"/>
        <v/>
      </c>
      <c r="Y193" s="173" t="str">
        <f t="shared" ca="1" si="78"/>
        <v/>
      </c>
      <c r="Z193" s="173" t="str">
        <f t="shared" ca="1" si="78"/>
        <v/>
      </c>
    </row>
    <row r="194" spans="3:26" ht="24.75" customHeight="1" x14ac:dyDescent="0.25">
      <c r="C194" s="27" t="str">
        <f t="shared" ca="1" si="70"/>
        <v/>
      </c>
      <c r="D194" s="61" t="str">
        <f t="shared" ca="1" si="71"/>
        <v/>
      </c>
      <c r="E194" s="61" t="str">
        <f t="shared" ca="1" si="72"/>
        <v/>
      </c>
      <c r="F194" s="27" t="str">
        <f t="shared" ca="1" si="73"/>
        <v/>
      </c>
      <c r="H194" s="27" t="str">
        <f t="shared" ca="1" si="74"/>
        <v/>
      </c>
      <c r="I194" s="385"/>
      <c r="J194" s="174" t="str">
        <f t="shared" ca="1" si="77"/>
        <v/>
      </c>
      <c r="K194" s="173" t="str">
        <f t="shared" ca="1" si="77"/>
        <v/>
      </c>
      <c r="L194" s="173" t="str">
        <f t="shared" ca="1" si="77"/>
        <v/>
      </c>
      <c r="M194" s="173" t="str">
        <f t="shared" ca="1" si="77"/>
        <v/>
      </c>
      <c r="N194" s="173" t="str">
        <f t="shared" ca="1" si="77"/>
        <v/>
      </c>
      <c r="O194" s="173" t="str">
        <f t="shared" ca="1" si="77"/>
        <v/>
      </c>
      <c r="P194" s="173" t="str">
        <f t="shared" ca="1" si="77"/>
        <v/>
      </c>
      <c r="Q194" s="173" t="str">
        <f t="shared" ca="1" si="77"/>
        <v/>
      </c>
      <c r="R194" s="173" t="str">
        <f t="shared" ca="1" si="77"/>
        <v/>
      </c>
      <c r="S194" s="165" t="str">
        <f t="shared" ca="1" si="77"/>
        <v/>
      </c>
      <c r="T194" s="165" t="str">
        <f t="shared" ca="1" si="78"/>
        <v/>
      </c>
      <c r="U194" s="165" t="str">
        <f t="shared" ca="1" si="78"/>
        <v/>
      </c>
      <c r="V194" s="165" t="str">
        <f t="shared" ca="1" si="78"/>
        <v/>
      </c>
      <c r="W194" s="165" t="str">
        <f t="shared" ca="1" si="78"/>
        <v/>
      </c>
      <c r="X194" s="165" t="str">
        <f t="shared" ca="1" si="78"/>
        <v/>
      </c>
      <c r="Y194" s="173" t="str">
        <f t="shared" ca="1" si="78"/>
        <v/>
      </c>
      <c r="Z194" s="173" t="str">
        <f t="shared" ca="1" si="78"/>
        <v/>
      </c>
    </row>
    <row r="195" spans="3:26" ht="24.75" customHeight="1" x14ac:dyDescent="0.25">
      <c r="C195" s="27" t="str">
        <f t="shared" ca="1" si="70"/>
        <v/>
      </c>
      <c r="D195" s="61" t="str">
        <f t="shared" ca="1" si="71"/>
        <v/>
      </c>
      <c r="E195" s="61" t="str">
        <f t="shared" ca="1" si="72"/>
        <v/>
      </c>
      <c r="F195" s="27" t="str">
        <f t="shared" ca="1" si="73"/>
        <v/>
      </c>
      <c r="H195" s="27" t="str">
        <f t="shared" ca="1" si="74"/>
        <v/>
      </c>
      <c r="I195" s="385"/>
      <c r="J195" s="174" t="str">
        <f t="shared" ca="1" si="77"/>
        <v/>
      </c>
      <c r="K195" s="173" t="str">
        <f t="shared" ca="1" si="77"/>
        <v/>
      </c>
      <c r="L195" s="173" t="str">
        <f t="shared" ca="1" si="77"/>
        <v/>
      </c>
      <c r="M195" s="173" t="str">
        <f t="shared" ca="1" si="77"/>
        <v/>
      </c>
      <c r="N195" s="173" t="str">
        <f t="shared" ca="1" si="77"/>
        <v/>
      </c>
      <c r="O195" s="173" t="str">
        <f t="shared" ca="1" si="77"/>
        <v/>
      </c>
      <c r="P195" s="173" t="str">
        <f t="shared" ca="1" si="77"/>
        <v/>
      </c>
      <c r="Q195" s="173" t="str">
        <f t="shared" ca="1" si="77"/>
        <v/>
      </c>
      <c r="R195" s="173" t="str">
        <f t="shared" ca="1" si="77"/>
        <v/>
      </c>
      <c r="S195" s="165" t="str">
        <f t="shared" ca="1" si="77"/>
        <v/>
      </c>
      <c r="T195" s="165" t="str">
        <f t="shared" ca="1" si="78"/>
        <v/>
      </c>
      <c r="U195" s="165" t="str">
        <f t="shared" ca="1" si="78"/>
        <v/>
      </c>
      <c r="V195" s="165" t="str">
        <f t="shared" ca="1" si="78"/>
        <v/>
      </c>
      <c r="W195" s="165" t="str">
        <f t="shared" ca="1" si="78"/>
        <v/>
      </c>
      <c r="X195" s="165" t="str">
        <f t="shared" ca="1" si="78"/>
        <v/>
      </c>
      <c r="Y195" s="173" t="str">
        <f t="shared" ca="1" si="78"/>
        <v/>
      </c>
      <c r="Z195" s="173" t="str">
        <f t="shared" ca="1" si="78"/>
        <v/>
      </c>
    </row>
    <row r="196" spans="3:26" ht="24.75" customHeight="1" x14ac:dyDescent="0.25">
      <c r="C196" s="27" t="str">
        <f t="shared" ca="1" si="70"/>
        <v/>
      </c>
      <c r="D196" s="61" t="str">
        <f t="shared" ca="1" si="71"/>
        <v/>
      </c>
      <c r="E196" s="61" t="str">
        <f t="shared" ca="1" si="72"/>
        <v/>
      </c>
      <c r="F196" s="27" t="str">
        <f t="shared" ca="1" si="73"/>
        <v/>
      </c>
      <c r="H196" s="27" t="str">
        <f t="shared" ca="1" si="74"/>
        <v/>
      </c>
      <c r="I196" s="385"/>
      <c r="J196" s="174" t="str">
        <f t="shared" ca="1" si="77"/>
        <v/>
      </c>
      <c r="K196" s="173" t="str">
        <f t="shared" ca="1" si="77"/>
        <v/>
      </c>
      <c r="L196" s="173" t="str">
        <f t="shared" ca="1" si="77"/>
        <v/>
      </c>
      <c r="M196" s="173" t="str">
        <f t="shared" ca="1" si="77"/>
        <v/>
      </c>
      <c r="N196" s="173" t="str">
        <f t="shared" ca="1" si="77"/>
        <v/>
      </c>
      <c r="O196" s="173" t="str">
        <f t="shared" ca="1" si="77"/>
        <v/>
      </c>
      <c r="P196" s="173" t="str">
        <f t="shared" ca="1" si="77"/>
        <v/>
      </c>
      <c r="Q196" s="173" t="str">
        <f t="shared" ca="1" si="77"/>
        <v/>
      </c>
      <c r="R196" s="173" t="str">
        <f t="shared" ca="1" si="77"/>
        <v/>
      </c>
      <c r="S196" s="165" t="str">
        <f t="shared" ca="1" si="77"/>
        <v/>
      </c>
      <c r="T196" s="165" t="str">
        <f t="shared" ca="1" si="78"/>
        <v/>
      </c>
      <c r="U196" s="165" t="str">
        <f t="shared" ca="1" si="78"/>
        <v/>
      </c>
      <c r="V196" s="165" t="str">
        <f t="shared" ca="1" si="78"/>
        <v/>
      </c>
      <c r="W196" s="165" t="str">
        <f t="shared" ca="1" si="78"/>
        <v/>
      </c>
      <c r="X196" s="165" t="str">
        <f t="shared" ca="1" si="78"/>
        <v/>
      </c>
      <c r="Y196" s="173" t="str">
        <f t="shared" ca="1" si="78"/>
        <v/>
      </c>
      <c r="Z196" s="173" t="str">
        <f t="shared" ca="1" si="78"/>
        <v/>
      </c>
    </row>
    <row r="197" spans="3:26" ht="24.75" customHeight="1" x14ac:dyDescent="0.25">
      <c r="C197" s="27" t="str">
        <f t="shared" ca="1" si="70"/>
        <v/>
      </c>
      <c r="D197" s="61" t="str">
        <f t="shared" ca="1" si="71"/>
        <v/>
      </c>
      <c r="E197" s="61" t="str">
        <f t="shared" ca="1" si="72"/>
        <v/>
      </c>
      <c r="F197" s="27" t="str">
        <f t="shared" ca="1" si="73"/>
        <v/>
      </c>
      <c r="H197" s="27" t="str">
        <f t="shared" ca="1" si="74"/>
        <v/>
      </c>
      <c r="I197" s="385"/>
      <c r="J197" s="174" t="str">
        <f t="shared" ca="1" si="77"/>
        <v/>
      </c>
      <c r="K197" s="173" t="str">
        <f t="shared" ca="1" si="77"/>
        <v/>
      </c>
      <c r="L197" s="173" t="str">
        <f t="shared" ca="1" si="77"/>
        <v/>
      </c>
      <c r="M197" s="173" t="str">
        <f t="shared" ca="1" si="77"/>
        <v/>
      </c>
      <c r="N197" s="173" t="str">
        <f t="shared" ca="1" si="77"/>
        <v/>
      </c>
      <c r="O197" s="173" t="str">
        <f t="shared" ca="1" si="77"/>
        <v/>
      </c>
      <c r="P197" s="173" t="str">
        <f t="shared" ca="1" si="77"/>
        <v/>
      </c>
      <c r="Q197" s="173" t="str">
        <f t="shared" ca="1" si="77"/>
        <v/>
      </c>
      <c r="R197" s="173" t="str">
        <f t="shared" ca="1" si="77"/>
        <v/>
      </c>
      <c r="S197" s="165" t="str">
        <f t="shared" ca="1" si="77"/>
        <v/>
      </c>
      <c r="T197" s="165" t="str">
        <f t="shared" ca="1" si="78"/>
        <v/>
      </c>
      <c r="U197" s="165" t="str">
        <f t="shared" ca="1" si="78"/>
        <v/>
      </c>
      <c r="V197" s="165" t="str">
        <f t="shared" ca="1" si="78"/>
        <v/>
      </c>
      <c r="W197" s="165" t="str">
        <f t="shared" ca="1" si="78"/>
        <v/>
      </c>
      <c r="X197" s="165" t="str">
        <f t="shared" ca="1" si="78"/>
        <v/>
      </c>
      <c r="Y197" s="173" t="str">
        <f t="shared" ca="1" si="78"/>
        <v/>
      </c>
      <c r="Z197" s="173" t="str">
        <f t="shared" ca="1" si="78"/>
        <v/>
      </c>
    </row>
    <row r="198" spans="3:26" ht="24.75" customHeight="1" x14ac:dyDescent="0.25">
      <c r="C198" s="27" t="str">
        <f t="shared" ca="1" si="70"/>
        <v/>
      </c>
      <c r="D198" s="61" t="str">
        <f t="shared" ca="1" si="71"/>
        <v/>
      </c>
      <c r="E198" s="61" t="str">
        <f t="shared" ca="1" si="72"/>
        <v/>
      </c>
      <c r="F198" s="27" t="str">
        <f t="shared" ca="1" si="73"/>
        <v/>
      </c>
      <c r="H198" s="27" t="str">
        <f t="shared" ca="1" si="74"/>
        <v/>
      </c>
      <c r="I198" s="385"/>
      <c r="J198" s="174" t="str">
        <f t="shared" ca="1" si="77"/>
        <v/>
      </c>
      <c r="K198" s="173" t="str">
        <f t="shared" ca="1" si="77"/>
        <v/>
      </c>
      <c r="L198" s="173" t="str">
        <f t="shared" ca="1" si="77"/>
        <v/>
      </c>
      <c r="M198" s="173" t="str">
        <f t="shared" ca="1" si="77"/>
        <v/>
      </c>
      <c r="N198" s="173" t="str">
        <f t="shared" ca="1" si="77"/>
        <v/>
      </c>
      <c r="O198" s="173" t="str">
        <f t="shared" ca="1" si="77"/>
        <v/>
      </c>
      <c r="P198" s="173" t="str">
        <f t="shared" ca="1" si="77"/>
        <v/>
      </c>
      <c r="Q198" s="173" t="str">
        <f t="shared" ca="1" si="77"/>
        <v/>
      </c>
      <c r="R198" s="173" t="str">
        <f t="shared" ca="1" si="77"/>
        <v/>
      </c>
      <c r="S198" s="165" t="str">
        <f t="shared" ca="1" si="77"/>
        <v/>
      </c>
      <c r="T198" s="165" t="str">
        <f t="shared" ca="1" si="78"/>
        <v/>
      </c>
      <c r="U198" s="165" t="str">
        <f t="shared" ca="1" si="78"/>
        <v/>
      </c>
      <c r="V198" s="165" t="str">
        <f t="shared" ca="1" si="78"/>
        <v/>
      </c>
      <c r="W198" s="165" t="str">
        <f t="shared" ca="1" si="78"/>
        <v/>
      </c>
      <c r="X198" s="165" t="str">
        <f t="shared" ca="1" si="78"/>
        <v/>
      </c>
      <c r="Y198" s="173" t="str">
        <f t="shared" ca="1" si="78"/>
        <v/>
      </c>
      <c r="Z198" s="173" t="str">
        <f t="shared" ca="1" si="78"/>
        <v/>
      </c>
    </row>
    <row r="199" spans="3:26" ht="24.75" customHeight="1" x14ac:dyDescent="0.25">
      <c r="C199" s="27" t="str">
        <f t="shared" ca="1" si="70"/>
        <v/>
      </c>
      <c r="D199" s="61" t="str">
        <f t="shared" ca="1" si="71"/>
        <v/>
      </c>
      <c r="E199" s="61" t="str">
        <f t="shared" ca="1" si="72"/>
        <v/>
      </c>
      <c r="F199" s="27" t="str">
        <f t="shared" ca="1" si="73"/>
        <v/>
      </c>
      <c r="H199" s="27" t="str">
        <f t="shared" ca="1" si="74"/>
        <v/>
      </c>
      <c r="I199" s="385"/>
      <c r="J199" s="174" t="str">
        <f t="shared" ref="J199:S209" ca="1" si="79">IFERROR(VLOOKUP($H199,$C$16:$Z$76,J$77,FALSE),"")</f>
        <v/>
      </c>
      <c r="K199" s="173" t="str">
        <f t="shared" ca="1" si="79"/>
        <v/>
      </c>
      <c r="L199" s="173" t="str">
        <f t="shared" ca="1" si="79"/>
        <v/>
      </c>
      <c r="M199" s="173" t="str">
        <f t="shared" ca="1" si="79"/>
        <v/>
      </c>
      <c r="N199" s="173" t="str">
        <f t="shared" ca="1" si="79"/>
        <v/>
      </c>
      <c r="O199" s="173" t="str">
        <f t="shared" ca="1" si="79"/>
        <v/>
      </c>
      <c r="P199" s="173" t="str">
        <f t="shared" ca="1" si="79"/>
        <v/>
      </c>
      <c r="Q199" s="173" t="str">
        <f t="shared" ca="1" si="79"/>
        <v/>
      </c>
      <c r="R199" s="173" t="str">
        <f t="shared" ca="1" si="79"/>
        <v/>
      </c>
      <c r="S199" s="165" t="str">
        <f t="shared" ca="1" si="79"/>
        <v/>
      </c>
      <c r="T199" s="165" t="str">
        <f t="shared" ref="T199:Z209" ca="1" si="80">IFERROR(VLOOKUP($H199,$C$16:$Z$76,T$77,FALSE),"")</f>
        <v/>
      </c>
      <c r="U199" s="165" t="str">
        <f t="shared" ca="1" si="80"/>
        <v/>
      </c>
      <c r="V199" s="165" t="str">
        <f t="shared" ca="1" si="80"/>
        <v/>
      </c>
      <c r="W199" s="165" t="str">
        <f t="shared" ca="1" si="80"/>
        <v/>
      </c>
      <c r="X199" s="165" t="str">
        <f t="shared" ca="1" si="80"/>
        <v/>
      </c>
      <c r="Y199" s="173" t="str">
        <f t="shared" ca="1" si="80"/>
        <v/>
      </c>
      <c r="Z199" s="173" t="str">
        <f t="shared" ca="1" si="80"/>
        <v/>
      </c>
    </row>
    <row r="200" spans="3:26" ht="24.75" customHeight="1" x14ac:dyDescent="0.25">
      <c r="C200" s="27" t="str">
        <f t="shared" ca="1" si="70"/>
        <v/>
      </c>
      <c r="D200" s="61" t="str">
        <f t="shared" ca="1" si="71"/>
        <v/>
      </c>
      <c r="E200" s="61" t="str">
        <f t="shared" ca="1" si="72"/>
        <v/>
      </c>
      <c r="F200" s="27" t="str">
        <f t="shared" ca="1" si="73"/>
        <v/>
      </c>
      <c r="H200" s="27" t="str">
        <f t="shared" ca="1" si="74"/>
        <v/>
      </c>
      <c r="I200" s="385"/>
      <c r="J200" s="174" t="str">
        <f t="shared" ca="1" si="79"/>
        <v/>
      </c>
      <c r="K200" s="173" t="str">
        <f t="shared" ca="1" si="79"/>
        <v/>
      </c>
      <c r="L200" s="173" t="str">
        <f t="shared" ca="1" si="79"/>
        <v/>
      </c>
      <c r="M200" s="173" t="str">
        <f t="shared" ca="1" si="79"/>
        <v/>
      </c>
      <c r="N200" s="173" t="str">
        <f t="shared" ca="1" si="79"/>
        <v/>
      </c>
      <c r="O200" s="173" t="str">
        <f t="shared" ca="1" si="79"/>
        <v/>
      </c>
      <c r="P200" s="173" t="str">
        <f t="shared" ca="1" si="79"/>
        <v/>
      </c>
      <c r="Q200" s="173" t="str">
        <f t="shared" ca="1" si="79"/>
        <v/>
      </c>
      <c r="R200" s="173" t="str">
        <f t="shared" ca="1" si="79"/>
        <v/>
      </c>
      <c r="S200" s="165" t="str">
        <f t="shared" ca="1" si="79"/>
        <v/>
      </c>
      <c r="T200" s="165" t="str">
        <f t="shared" ca="1" si="80"/>
        <v/>
      </c>
      <c r="U200" s="165" t="str">
        <f t="shared" ca="1" si="80"/>
        <v/>
      </c>
      <c r="V200" s="165" t="str">
        <f t="shared" ca="1" si="80"/>
        <v/>
      </c>
      <c r="W200" s="165" t="str">
        <f t="shared" ca="1" si="80"/>
        <v/>
      </c>
      <c r="X200" s="165" t="str">
        <f t="shared" ca="1" si="80"/>
        <v/>
      </c>
      <c r="Y200" s="173" t="str">
        <f t="shared" ca="1" si="80"/>
        <v/>
      </c>
      <c r="Z200" s="173" t="str">
        <f t="shared" ca="1" si="80"/>
        <v/>
      </c>
    </row>
    <row r="201" spans="3:26" ht="24.75" customHeight="1" x14ac:dyDescent="0.25">
      <c r="C201" s="27" t="str">
        <f t="shared" ca="1" si="70"/>
        <v/>
      </c>
      <c r="D201" s="61" t="str">
        <f t="shared" ca="1" si="71"/>
        <v/>
      </c>
      <c r="E201" s="61" t="str">
        <f t="shared" ca="1" si="72"/>
        <v/>
      </c>
      <c r="F201" s="27" t="str">
        <f t="shared" ca="1" si="73"/>
        <v/>
      </c>
      <c r="H201" s="27" t="str">
        <f t="shared" ca="1" si="74"/>
        <v/>
      </c>
      <c r="I201" s="385"/>
      <c r="J201" s="174" t="str">
        <f t="shared" ca="1" si="79"/>
        <v/>
      </c>
      <c r="K201" s="173" t="str">
        <f t="shared" ca="1" si="79"/>
        <v/>
      </c>
      <c r="L201" s="173" t="str">
        <f t="shared" ca="1" si="79"/>
        <v/>
      </c>
      <c r="M201" s="173" t="str">
        <f t="shared" ca="1" si="79"/>
        <v/>
      </c>
      <c r="N201" s="173" t="str">
        <f t="shared" ca="1" si="79"/>
        <v/>
      </c>
      <c r="O201" s="173" t="str">
        <f t="shared" ca="1" si="79"/>
        <v/>
      </c>
      <c r="P201" s="173" t="str">
        <f t="shared" ca="1" si="79"/>
        <v/>
      </c>
      <c r="Q201" s="173" t="str">
        <f t="shared" ca="1" si="79"/>
        <v/>
      </c>
      <c r="R201" s="173" t="str">
        <f t="shared" ca="1" si="79"/>
        <v/>
      </c>
      <c r="S201" s="165" t="str">
        <f t="shared" ca="1" si="79"/>
        <v/>
      </c>
      <c r="T201" s="165" t="str">
        <f t="shared" ca="1" si="80"/>
        <v/>
      </c>
      <c r="U201" s="165" t="str">
        <f t="shared" ca="1" si="80"/>
        <v/>
      </c>
      <c r="V201" s="165" t="str">
        <f t="shared" ca="1" si="80"/>
        <v/>
      </c>
      <c r="W201" s="165" t="str">
        <f t="shared" ca="1" si="80"/>
        <v/>
      </c>
      <c r="X201" s="165" t="str">
        <f t="shared" ca="1" si="80"/>
        <v/>
      </c>
      <c r="Y201" s="173" t="str">
        <f t="shared" ca="1" si="80"/>
        <v/>
      </c>
      <c r="Z201" s="173" t="str">
        <f t="shared" ca="1" si="80"/>
        <v/>
      </c>
    </row>
    <row r="202" spans="3:26" ht="24.75" customHeight="1" x14ac:dyDescent="0.25">
      <c r="C202" s="27" t="str">
        <f t="shared" ca="1" si="70"/>
        <v/>
      </c>
      <c r="D202" s="61" t="str">
        <f t="shared" ca="1" si="71"/>
        <v/>
      </c>
      <c r="E202" s="61" t="str">
        <f t="shared" ca="1" si="72"/>
        <v/>
      </c>
      <c r="F202" s="27" t="str">
        <f t="shared" ca="1" si="73"/>
        <v/>
      </c>
      <c r="H202" s="27" t="str">
        <f t="shared" ca="1" si="74"/>
        <v/>
      </c>
      <c r="I202" s="385"/>
      <c r="J202" s="174" t="str">
        <f t="shared" ca="1" si="79"/>
        <v/>
      </c>
      <c r="K202" s="173" t="str">
        <f t="shared" ca="1" si="79"/>
        <v/>
      </c>
      <c r="L202" s="173" t="str">
        <f t="shared" ca="1" si="79"/>
        <v/>
      </c>
      <c r="M202" s="173" t="str">
        <f t="shared" ca="1" si="79"/>
        <v/>
      </c>
      <c r="N202" s="173" t="str">
        <f t="shared" ca="1" si="79"/>
        <v/>
      </c>
      <c r="O202" s="173" t="str">
        <f t="shared" ca="1" si="79"/>
        <v/>
      </c>
      <c r="P202" s="173" t="str">
        <f t="shared" ca="1" si="79"/>
        <v/>
      </c>
      <c r="Q202" s="173" t="str">
        <f t="shared" ca="1" si="79"/>
        <v/>
      </c>
      <c r="R202" s="173" t="str">
        <f t="shared" ca="1" si="79"/>
        <v/>
      </c>
      <c r="S202" s="165" t="str">
        <f t="shared" ca="1" si="79"/>
        <v/>
      </c>
      <c r="T202" s="165" t="str">
        <f t="shared" ca="1" si="80"/>
        <v/>
      </c>
      <c r="U202" s="165" t="str">
        <f t="shared" ca="1" si="80"/>
        <v/>
      </c>
      <c r="V202" s="165" t="str">
        <f t="shared" ca="1" si="80"/>
        <v/>
      </c>
      <c r="W202" s="165" t="str">
        <f t="shared" ca="1" si="80"/>
        <v/>
      </c>
      <c r="X202" s="165" t="str">
        <f t="shared" ca="1" si="80"/>
        <v/>
      </c>
      <c r="Y202" s="173" t="str">
        <f t="shared" ca="1" si="80"/>
        <v/>
      </c>
      <c r="Z202" s="173" t="str">
        <f t="shared" ca="1" si="80"/>
        <v/>
      </c>
    </row>
    <row r="203" spans="3:26" ht="24.75" customHeight="1" x14ac:dyDescent="0.25">
      <c r="C203" s="27" t="str">
        <f t="shared" ca="1" si="70"/>
        <v/>
      </c>
      <c r="D203" s="61" t="str">
        <f t="shared" ca="1" si="71"/>
        <v/>
      </c>
      <c r="E203" s="61" t="str">
        <f t="shared" ca="1" si="72"/>
        <v/>
      </c>
      <c r="F203" s="27" t="str">
        <f t="shared" ca="1" si="73"/>
        <v/>
      </c>
      <c r="H203" s="27" t="str">
        <f t="shared" ca="1" si="74"/>
        <v/>
      </c>
      <c r="I203" s="385"/>
      <c r="J203" s="174" t="str">
        <f t="shared" ca="1" si="79"/>
        <v/>
      </c>
      <c r="K203" s="173" t="str">
        <f t="shared" ca="1" si="79"/>
        <v/>
      </c>
      <c r="L203" s="173" t="str">
        <f t="shared" ca="1" si="79"/>
        <v/>
      </c>
      <c r="M203" s="173" t="str">
        <f t="shared" ca="1" si="79"/>
        <v/>
      </c>
      <c r="N203" s="173" t="str">
        <f t="shared" ca="1" si="79"/>
        <v/>
      </c>
      <c r="O203" s="173" t="str">
        <f t="shared" ca="1" si="79"/>
        <v/>
      </c>
      <c r="P203" s="173" t="str">
        <f t="shared" ca="1" si="79"/>
        <v/>
      </c>
      <c r="Q203" s="173" t="str">
        <f t="shared" ca="1" si="79"/>
        <v/>
      </c>
      <c r="R203" s="173" t="str">
        <f t="shared" ca="1" si="79"/>
        <v/>
      </c>
      <c r="S203" s="165" t="str">
        <f t="shared" ca="1" si="79"/>
        <v/>
      </c>
      <c r="T203" s="165" t="str">
        <f t="shared" ca="1" si="80"/>
        <v/>
      </c>
      <c r="U203" s="165" t="str">
        <f t="shared" ca="1" si="80"/>
        <v/>
      </c>
      <c r="V203" s="165" t="str">
        <f t="shared" ca="1" si="80"/>
        <v/>
      </c>
      <c r="W203" s="165" t="str">
        <f t="shared" ca="1" si="80"/>
        <v/>
      </c>
      <c r="X203" s="165" t="str">
        <f t="shared" ca="1" si="80"/>
        <v/>
      </c>
      <c r="Y203" s="173" t="str">
        <f t="shared" ca="1" si="80"/>
        <v/>
      </c>
      <c r="Z203" s="173" t="str">
        <f t="shared" ca="1" si="80"/>
        <v/>
      </c>
    </row>
    <row r="204" spans="3:26" ht="24.75" customHeight="1" x14ac:dyDescent="0.25">
      <c r="C204" s="27" t="str">
        <f t="shared" ca="1" si="70"/>
        <v/>
      </c>
      <c r="D204" s="61" t="str">
        <f t="shared" ca="1" si="71"/>
        <v/>
      </c>
      <c r="E204" s="61" t="str">
        <f t="shared" ca="1" si="72"/>
        <v/>
      </c>
      <c r="F204" s="27" t="str">
        <f t="shared" ca="1" si="73"/>
        <v/>
      </c>
      <c r="H204" s="27" t="str">
        <f t="shared" ca="1" si="74"/>
        <v/>
      </c>
      <c r="I204" s="385"/>
      <c r="J204" s="174" t="str">
        <f t="shared" ca="1" si="79"/>
        <v/>
      </c>
      <c r="K204" s="173" t="str">
        <f t="shared" ca="1" si="79"/>
        <v/>
      </c>
      <c r="L204" s="173" t="str">
        <f t="shared" ca="1" si="79"/>
        <v/>
      </c>
      <c r="M204" s="173" t="str">
        <f t="shared" ca="1" si="79"/>
        <v/>
      </c>
      <c r="N204" s="173" t="str">
        <f t="shared" ca="1" si="79"/>
        <v/>
      </c>
      <c r="O204" s="173" t="str">
        <f t="shared" ca="1" si="79"/>
        <v/>
      </c>
      <c r="P204" s="173" t="str">
        <f t="shared" ca="1" si="79"/>
        <v/>
      </c>
      <c r="Q204" s="173" t="str">
        <f t="shared" ca="1" si="79"/>
        <v/>
      </c>
      <c r="R204" s="173" t="str">
        <f t="shared" ca="1" si="79"/>
        <v/>
      </c>
      <c r="S204" s="165" t="str">
        <f t="shared" ca="1" si="79"/>
        <v/>
      </c>
      <c r="T204" s="165" t="str">
        <f t="shared" ca="1" si="80"/>
        <v/>
      </c>
      <c r="U204" s="165" t="str">
        <f t="shared" ca="1" si="80"/>
        <v/>
      </c>
      <c r="V204" s="165" t="str">
        <f t="shared" ca="1" si="80"/>
        <v/>
      </c>
      <c r="W204" s="165" t="str">
        <f t="shared" ca="1" si="80"/>
        <v/>
      </c>
      <c r="X204" s="165" t="str">
        <f t="shared" ca="1" si="80"/>
        <v/>
      </c>
      <c r="Y204" s="173" t="str">
        <f t="shared" ca="1" si="80"/>
        <v/>
      </c>
      <c r="Z204" s="173" t="str">
        <f t="shared" ca="1" si="80"/>
        <v/>
      </c>
    </row>
    <row r="205" spans="3:26" ht="24.75" customHeight="1" x14ac:dyDescent="0.25">
      <c r="C205" s="27" t="str">
        <f t="shared" ca="1" si="70"/>
        <v/>
      </c>
      <c r="D205" s="61" t="str">
        <f t="shared" ca="1" si="71"/>
        <v/>
      </c>
      <c r="E205" s="61" t="str">
        <f t="shared" ca="1" si="72"/>
        <v/>
      </c>
      <c r="F205" s="27" t="str">
        <f t="shared" ca="1" si="73"/>
        <v/>
      </c>
      <c r="H205" s="27" t="str">
        <f t="shared" ca="1" si="74"/>
        <v/>
      </c>
      <c r="I205" s="385"/>
      <c r="J205" s="174" t="str">
        <f t="shared" ca="1" si="79"/>
        <v/>
      </c>
      <c r="K205" s="173" t="str">
        <f t="shared" ca="1" si="79"/>
        <v/>
      </c>
      <c r="L205" s="173" t="str">
        <f t="shared" ca="1" si="79"/>
        <v/>
      </c>
      <c r="M205" s="173" t="str">
        <f t="shared" ca="1" si="79"/>
        <v/>
      </c>
      <c r="N205" s="173" t="str">
        <f t="shared" ca="1" si="79"/>
        <v/>
      </c>
      <c r="O205" s="173" t="str">
        <f t="shared" ca="1" si="79"/>
        <v/>
      </c>
      <c r="P205" s="173" t="str">
        <f t="shared" ca="1" si="79"/>
        <v/>
      </c>
      <c r="Q205" s="173" t="str">
        <f t="shared" ca="1" si="79"/>
        <v/>
      </c>
      <c r="R205" s="173" t="str">
        <f t="shared" ca="1" si="79"/>
        <v/>
      </c>
      <c r="S205" s="165" t="str">
        <f t="shared" ca="1" si="79"/>
        <v/>
      </c>
      <c r="T205" s="165" t="str">
        <f t="shared" ca="1" si="80"/>
        <v/>
      </c>
      <c r="U205" s="165" t="str">
        <f t="shared" ca="1" si="80"/>
        <v/>
      </c>
      <c r="V205" s="165" t="str">
        <f t="shared" ca="1" si="80"/>
        <v/>
      </c>
      <c r="W205" s="165" t="str">
        <f t="shared" ca="1" si="80"/>
        <v/>
      </c>
      <c r="X205" s="165" t="str">
        <f t="shared" ca="1" si="80"/>
        <v/>
      </c>
      <c r="Y205" s="173" t="str">
        <f t="shared" ca="1" si="80"/>
        <v/>
      </c>
      <c r="Z205" s="173" t="str">
        <f t="shared" ca="1" si="80"/>
        <v/>
      </c>
    </row>
    <row r="206" spans="3:26" ht="24.75" customHeight="1" x14ac:dyDescent="0.25">
      <c r="C206" s="27" t="str">
        <f t="shared" ca="1" si="70"/>
        <v/>
      </c>
      <c r="D206" s="61" t="str">
        <f t="shared" ca="1" si="71"/>
        <v/>
      </c>
      <c r="E206" s="61" t="str">
        <f t="shared" ca="1" si="72"/>
        <v/>
      </c>
      <c r="F206" s="27" t="str">
        <f t="shared" ca="1" si="73"/>
        <v/>
      </c>
      <c r="H206" s="27" t="str">
        <f t="shared" ca="1" si="74"/>
        <v/>
      </c>
      <c r="I206" s="385"/>
      <c r="J206" s="174" t="str">
        <f t="shared" ca="1" si="79"/>
        <v/>
      </c>
      <c r="K206" s="173" t="str">
        <f t="shared" ca="1" si="79"/>
        <v/>
      </c>
      <c r="L206" s="173" t="str">
        <f t="shared" ca="1" si="79"/>
        <v/>
      </c>
      <c r="M206" s="173" t="str">
        <f t="shared" ca="1" si="79"/>
        <v/>
      </c>
      <c r="N206" s="173" t="str">
        <f t="shared" ca="1" si="79"/>
        <v/>
      </c>
      <c r="O206" s="173" t="str">
        <f t="shared" ca="1" si="79"/>
        <v/>
      </c>
      <c r="P206" s="173" t="str">
        <f t="shared" ca="1" si="79"/>
        <v/>
      </c>
      <c r="Q206" s="173" t="str">
        <f t="shared" ca="1" si="79"/>
        <v/>
      </c>
      <c r="R206" s="173" t="str">
        <f t="shared" ca="1" si="79"/>
        <v/>
      </c>
      <c r="S206" s="165" t="str">
        <f t="shared" ca="1" si="79"/>
        <v/>
      </c>
      <c r="T206" s="165" t="str">
        <f t="shared" ca="1" si="80"/>
        <v/>
      </c>
      <c r="U206" s="165" t="str">
        <f t="shared" ca="1" si="80"/>
        <v/>
      </c>
      <c r="V206" s="165" t="str">
        <f t="shared" ca="1" si="80"/>
        <v/>
      </c>
      <c r="W206" s="165" t="str">
        <f t="shared" ca="1" si="80"/>
        <v/>
      </c>
      <c r="X206" s="165" t="str">
        <f t="shared" ca="1" si="80"/>
        <v/>
      </c>
      <c r="Y206" s="173" t="str">
        <f t="shared" ca="1" si="80"/>
        <v/>
      </c>
      <c r="Z206" s="173" t="str">
        <f t="shared" ca="1" si="80"/>
        <v/>
      </c>
    </row>
    <row r="207" spans="3:26" ht="24.75" customHeight="1" x14ac:dyDescent="0.25">
      <c r="C207" s="27" t="str">
        <f t="shared" ca="1" si="70"/>
        <v/>
      </c>
      <c r="D207" s="61" t="str">
        <f t="shared" ca="1" si="71"/>
        <v/>
      </c>
      <c r="E207" s="61" t="str">
        <f t="shared" ca="1" si="72"/>
        <v/>
      </c>
      <c r="F207" s="27" t="str">
        <f t="shared" ca="1" si="73"/>
        <v/>
      </c>
      <c r="H207" s="27" t="str">
        <f t="shared" ca="1" si="74"/>
        <v/>
      </c>
      <c r="I207" s="385"/>
      <c r="J207" s="174" t="str">
        <f t="shared" ca="1" si="79"/>
        <v/>
      </c>
      <c r="K207" s="173" t="str">
        <f t="shared" ca="1" si="79"/>
        <v/>
      </c>
      <c r="L207" s="173" t="str">
        <f t="shared" ca="1" si="79"/>
        <v/>
      </c>
      <c r="M207" s="173" t="str">
        <f t="shared" ca="1" si="79"/>
        <v/>
      </c>
      <c r="N207" s="173" t="str">
        <f t="shared" ca="1" si="79"/>
        <v/>
      </c>
      <c r="O207" s="173" t="str">
        <f t="shared" ca="1" si="79"/>
        <v/>
      </c>
      <c r="P207" s="173" t="str">
        <f t="shared" ca="1" si="79"/>
        <v/>
      </c>
      <c r="Q207" s="173" t="str">
        <f t="shared" ca="1" si="79"/>
        <v/>
      </c>
      <c r="R207" s="173" t="str">
        <f t="shared" ca="1" si="79"/>
        <v/>
      </c>
      <c r="S207" s="165" t="str">
        <f t="shared" ca="1" si="79"/>
        <v/>
      </c>
      <c r="T207" s="165" t="str">
        <f t="shared" ca="1" si="80"/>
        <v/>
      </c>
      <c r="U207" s="165" t="str">
        <f t="shared" ca="1" si="80"/>
        <v/>
      </c>
      <c r="V207" s="165" t="str">
        <f t="shared" ca="1" si="80"/>
        <v/>
      </c>
      <c r="W207" s="165" t="str">
        <f t="shared" ca="1" si="80"/>
        <v/>
      </c>
      <c r="X207" s="165" t="str">
        <f t="shared" ca="1" si="80"/>
        <v/>
      </c>
      <c r="Y207" s="173" t="str">
        <f t="shared" ca="1" si="80"/>
        <v/>
      </c>
      <c r="Z207" s="173" t="str">
        <f t="shared" ca="1" si="80"/>
        <v/>
      </c>
    </row>
    <row r="208" spans="3:26" ht="24.75" customHeight="1" x14ac:dyDescent="0.25">
      <c r="C208" s="27" t="str">
        <f t="shared" ca="1" si="70"/>
        <v/>
      </c>
      <c r="D208" s="61" t="str">
        <f t="shared" ca="1" si="71"/>
        <v/>
      </c>
      <c r="E208" s="61" t="str">
        <f t="shared" ca="1" si="72"/>
        <v/>
      </c>
      <c r="F208" s="27" t="str">
        <f t="shared" ca="1" si="73"/>
        <v/>
      </c>
      <c r="H208" s="27" t="str">
        <f t="shared" ca="1" si="74"/>
        <v/>
      </c>
      <c r="I208" s="385"/>
      <c r="J208" s="174" t="str">
        <f t="shared" ca="1" si="79"/>
        <v/>
      </c>
      <c r="K208" s="173" t="str">
        <f t="shared" ca="1" si="79"/>
        <v/>
      </c>
      <c r="L208" s="173" t="str">
        <f t="shared" ca="1" si="79"/>
        <v/>
      </c>
      <c r="M208" s="173" t="str">
        <f t="shared" ca="1" si="79"/>
        <v/>
      </c>
      <c r="N208" s="173" t="str">
        <f t="shared" ca="1" si="79"/>
        <v/>
      </c>
      <c r="O208" s="173" t="str">
        <f t="shared" ca="1" si="79"/>
        <v/>
      </c>
      <c r="P208" s="173" t="str">
        <f t="shared" ca="1" si="79"/>
        <v/>
      </c>
      <c r="Q208" s="173" t="str">
        <f t="shared" ca="1" si="79"/>
        <v/>
      </c>
      <c r="R208" s="173" t="str">
        <f t="shared" ca="1" si="79"/>
        <v/>
      </c>
      <c r="S208" s="165" t="str">
        <f t="shared" ca="1" si="79"/>
        <v/>
      </c>
      <c r="T208" s="165" t="str">
        <f t="shared" ca="1" si="80"/>
        <v/>
      </c>
      <c r="U208" s="165" t="str">
        <f t="shared" ca="1" si="80"/>
        <v/>
      </c>
      <c r="V208" s="165" t="str">
        <f t="shared" ca="1" si="80"/>
        <v/>
      </c>
      <c r="W208" s="165" t="str">
        <f t="shared" ca="1" si="80"/>
        <v/>
      </c>
      <c r="X208" s="165" t="str">
        <f t="shared" ca="1" si="80"/>
        <v/>
      </c>
      <c r="Y208" s="173" t="str">
        <f t="shared" ca="1" si="80"/>
        <v/>
      </c>
      <c r="Z208" s="173" t="str">
        <f t="shared" ca="1" si="80"/>
        <v/>
      </c>
    </row>
    <row r="209" spans="3:26" ht="24.75" customHeight="1" x14ac:dyDescent="0.25">
      <c r="C209" s="27" t="str">
        <f t="shared" ca="1" si="70"/>
        <v/>
      </c>
      <c r="D209" s="61" t="str">
        <f t="shared" ca="1" si="71"/>
        <v/>
      </c>
      <c r="E209" s="61" t="str">
        <f t="shared" ca="1" si="72"/>
        <v/>
      </c>
      <c r="F209" s="27" t="str">
        <f t="shared" ca="1" si="73"/>
        <v/>
      </c>
      <c r="H209" s="27" t="str">
        <f t="shared" ca="1" si="74"/>
        <v/>
      </c>
      <c r="I209" s="385"/>
      <c r="J209" s="174" t="str">
        <f t="shared" ca="1" si="79"/>
        <v/>
      </c>
      <c r="K209" s="173" t="str">
        <f t="shared" ca="1" si="79"/>
        <v/>
      </c>
      <c r="L209" s="173" t="str">
        <f t="shared" ca="1" si="79"/>
        <v/>
      </c>
      <c r="M209" s="173" t="str">
        <f t="shared" ca="1" si="79"/>
        <v/>
      </c>
      <c r="N209" s="173" t="str">
        <f t="shared" ca="1" si="79"/>
        <v/>
      </c>
      <c r="O209" s="173" t="str">
        <f t="shared" ca="1" si="79"/>
        <v/>
      </c>
      <c r="P209" s="173" t="str">
        <f t="shared" ca="1" si="79"/>
        <v/>
      </c>
      <c r="Q209" s="173" t="str">
        <f t="shared" ca="1" si="79"/>
        <v/>
      </c>
      <c r="R209" s="173" t="str">
        <f t="shared" ca="1" si="79"/>
        <v/>
      </c>
      <c r="S209" s="165" t="str">
        <f t="shared" ca="1" si="79"/>
        <v/>
      </c>
      <c r="T209" s="165" t="str">
        <f t="shared" ca="1" si="80"/>
        <v/>
      </c>
      <c r="U209" s="165" t="str">
        <f t="shared" ca="1" si="80"/>
        <v/>
      </c>
      <c r="V209" s="165" t="str">
        <f t="shared" ca="1" si="80"/>
        <v/>
      </c>
      <c r="W209" s="165" t="str">
        <f t="shared" ca="1" si="80"/>
        <v/>
      </c>
      <c r="X209" s="165" t="str">
        <f t="shared" ca="1" si="80"/>
        <v/>
      </c>
      <c r="Y209" s="173" t="str">
        <f t="shared" ca="1" si="80"/>
        <v/>
      </c>
      <c r="Z209" s="173" t="str">
        <f t="shared" ca="1" si="80"/>
        <v/>
      </c>
    </row>
    <row r="210" spans="3:26" ht="30" customHeight="1" thickBot="1" x14ac:dyDescent="0.3">
      <c r="D210" s="61" t="str">
        <f t="shared" si="71"/>
        <v/>
      </c>
      <c r="E210" s="132"/>
      <c r="F210" s="132"/>
      <c r="G210" s="132"/>
      <c r="H210" s="132"/>
      <c r="I210" s="69" t="s">
        <v>141</v>
      </c>
      <c r="J210" s="159">
        <f ca="1">SUM(K210:Z210)</f>
        <v>0</v>
      </c>
      <c r="K210" s="160">
        <f t="shared" ref="K210:X210" ca="1" si="81">SUM(K169:K209)</f>
        <v>0</v>
      </c>
      <c r="L210" s="160">
        <f t="shared" ca="1" si="81"/>
        <v>0</v>
      </c>
      <c r="M210" s="160">
        <f t="shared" ca="1" si="81"/>
        <v>0</v>
      </c>
      <c r="N210" s="160">
        <f t="shared" ca="1" si="81"/>
        <v>0</v>
      </c>
      <c r="O210" s="160">
        <f t="shared" ca="1" si="81"/>
        <v>0</v>
      </c>
      <c r="P210" s="160">
        <f t="shared" ca="1" si="81"/>
        <v>0</v>
      </c>
      <c r="Q210" s="160">
        <f t="shared" ca="1" si="81"/>
        <v>0</v>
      </c>
      <c r="R210" s="160">
        <f t="shared" ca="1" si="81"/>
        <v>0</v>
      </c>
      <c r="S210" s="333">
        <f t="shared" ca="1" si="81"/>
        <v>0</v>
      </c>
      <c r="T210" s="333">
        <f t="shared" ca="1" si="81"/>
        <v>0</v>
      </c>
      <c r="U210" s="333">
        <f t="shared" ca="1" si="81"/>
        <v>0</v>
      </c>
      <c r="V210" s="333">
        <f t="shared" ca="1" si="81"/>
        <v>0</v>
      </c>
      <c r="W210" s="333">
        <f t="shared" ca="1" si="81"/>
        <v>0</v>
      </c>
      <c r="X210" s="333">
        <f t="shared" ca="1" si="81"/>
        <v>0</v>
      </c>
      <c r="Y210" s="160">
        <f ca="1">SUM(Y169:Y209)</f>
        <v>0</v>
      </c>
      <c r="Z210" s="160">
        <f ca="1">SUM(Z169:Z209)</f>
        <v>0</v>
      </c>
    </row>
    <row r="211" spans="3:26" x14ac:dyDescent="0.25">
      <c r="M211" s="1"/>
      <c r="N211" s="1"/>
    </row>
    <row r="212" spans="3:26" x14ac:dyDescent="0.25">
      <c r="M212" s="1"/>
      <c r="N212" s="1"/>
    </row>
    <row r="213" spans="3:26" x14ac:dyDescent="0.25">
      <c r="M213" s="1"/>
      <c r="N213" s="1"/>
    </row>
    <row r="214" spans="3:26" x14ac:dyDescent="0.25">
      <c r="M214" s="1"/>
      <c r="N214" s="1"/>
    </row>
    <row r="215" spans="3:26" s="58" customFormat="1" x14ac:dyDescent="0.25">
      <c r="I215" s="1"/>
      <c r="J215" s="46"/>
      <c r="K215" s="1"/>
      <c r="L215" s="1"/>
      <c r="M215" s="1"/>
      <c r="N215" s="1"/>
    </row>
    <row r="216" spans="3:26" s="58" customFormat="1" x14ac:dyDescent="0.25">
      <c r="I216" s="1"/>
      <c r="J216" s="46"/>
      <c r="K216" s="1"/>
      <c r="L216" s="1"/>
      <c r="M216" s="1"/>
      <c r="N216" s="1"/>
    </row>
    <row r="217" spans="3:26" s="58" customFormat="1" x14ac:dyDescent="0.25">
      <c r="I217" s="1"/>
      <c r="J217" s="46"/>
      <c r="K217" s="1"/>
      <c r="L217" s="1"/>
      <c r="M217" s="1"/>
      <c r="N217" s="1"/>
    </row>
    <row r="218" spans="3:26" s="58" customFormat="1" x14ac:dyDescent="0.25">
      <c r="I218" s="1"/>
      <c r="J218" s="46"/>
      <c r="K218" s="1"/>
      <c r="L218" s="1"/>
      <c r="M218" s="1"/>
      <c r="N218" s="1"/>
    </row>
  </sheetData>
  <sheetProtection algorithmName="SHA-512" hashValue="tHM9CuycRg9Wn9wnzidJEJU5uq431nCtRNuHAO2YQihHlJiicSkGhp5GqeRNpIH6FNCYfH3TdT/SIytmaI7Bmg==" saltValue="JUjw9kOXmwCv717r/Ck5Rw==" spinCount="100000" sheet="1" formatColumns="0" formatRows="0"/>
  <mergeCells count="27">
    <mergeCell ref="I16:I76"/>
    <mergeCell ref="K12:L13"/>
    <mergeCell ref="M12:N13"/>
    <mergeCell ref="O12:P13"/>
    <mergeCell ref="Q12:R13"/>
    <mergeCell ref="Y12:Z12"/>
    <mergeCell ref="Y13:Z13"/>
    <mergeCell ref="S12:T12"/>
    <mergeCell ref="S13:T13"/>
    <mergeCell ref="S79:T79"/>
    <mergeCell ref="U79:V79"/>
    <mergeCell ref="W79:X79"/>
    <mergeCell ref="Y79:Z80"/>
    <mergeCell ref="S80:T80"/>
    <mergeCell ref="U12:V12"/>
    <mergeCell ref="U13:V13"/>
    <mergeCell ref="W12:X12"/>
    <mergeCell ref="W13:X13"/>
    <mergeCell ref="U80:V80"/>
    <mergeCell ref="W80:X80"/>
    <mergeCell ref="I126:I166"/>
    <mergeCell ref="I83:I123"/>
    <mergeCell ref="I169:I209"/>
    <mergeCell ref="Q79:R80"/>
    <mergeCell ref="K79:L80"/>
    <mergeCell ref="M79:N80"/>
    <mergeCell ref="O79:P80"/>
  </mergeCells>
  <conditionalFormatting sqref="S12">
    <cfRule type="containsText" dxfId="979" priority="55" operator="containsText" text="2022">
      <formula>NOT(ISERROR(SEARCH("2022",S12)))</formula>
    </cfRule>
    <cfRule type="containsText" dxfId="978" priority="50" operator="containsText" text="Gemeinde-LREG">
      <formula>NOT(ISERROR(SEARCH("Gemeinde-LREG",S12)))</formula>
    </cfRule>
  </conditionalFormatting>
  <conditionalFormatting sqref="S13">
    <cfRule type="containsText" dxfId="977" priority="54" operator="containsText" text="Q1 - Q4">
      <formula>NOT(ISERROR(SEARCH("Q1 - Q4",S13)))</formula>
    </cfRule>
  </conditionalFormatting>
  <conditionalFormatting sqref="S14">
    <cfRule type="containsText" dxfId="976" priority="49" operator="containsText" text="Gemeinde-LREG">
      <formula>NOT(ISERROR(SEARCH("Gemeinde-LREG",S14)))</formula>
    </cfRule>
  </conditionalFormatting>
  <conditionalFormatting sqref="S79">
    <cfRule type="containsText" dxfId="975" priority="53" operator="containsText" text="2022">
      <formula>NOT(ISERROR(SEARCH("2022",S79)))</formula>
    </cfRule>
  </conditionalFormatting>
  <conditionalFormatting sqref="S80">
    <cfRule type="containsText" dxfId="974" priority="52" operator="containsText" text="Q1 - Q4">
      <formula>NOT(ISERROR(SEARCH("Q1 - Q4",S80)))</formula>
    </cfRule>
  </conditionalFormatting>
  <conditionalFormatting sqref="S81">
    <cfRule type="containsText" dxfId="973" priority="15" operator="containsText" text="Gemeinde-LREG">
      <formula>NOT(ISERROR(SEARCH("Gemeinde-LREG",S81)))</formula>
    </cfRule>
  </conditionalFormatting>
  <conditionalFormatting sqref="S23:X72">
    <cfRule type="cellIs" dxfId="972" priority="5" operator="greaterThan">
      <formula>0</formula>
    </cfRule>
  </conditionalFormatting>
  <conditionalFormatting sqref="S83:X114">
    <cfRule type="cellIs" dxfId="971" priority="4" operator="greaterThan">
      <formula>0</formula>
    </cfRule>
  </conditionalFormatting>
  <conditionalFormatting sqref="S124:X124">
    <cfRule type="cellIs" dxfId="970" priority="11" operator="greaterThan">
      <formula>0</formula>
    </cfRule>
  </conditionalFormatting>
  <conditionalFormatting sqref="S126:X166">
    <cfRule type="cellIs" dxfId="969" priority="2" operator="greaterThan">
      <formula>0</formula>
    </cfRule>
  </conditionalFormatting>
  <conditionalFormatting sqref="S167:X167">
    <cfRule type="cellIs" dxfId="968" priority="10" operator="greaterThan">
      <formula>0</formula>
    </cfRule>
  </conditionalFormatting>
  <conditionalFormatting sqref="S169:X209">
    <cfRule type="cellIs" dxfId="967" priority="1" operator="greaterThan">
      <formula>0</formula>
    </cfRule>
  </conditionalFormatting>
  <conditionalFormatting sqref="S210:X210">
    <cfRule type="cellIs" dxfId="966" priority="9" operator="greaterThan">
      <formula>0</formula>
    </cfRule>
  </conditionalFormatting>
  <conditionalFormatting sqref="T14">
    <cfRule type="containsText" dxfId="965" priority="51" operator="containsText" text="Land-LREG">
      <formula>NOT(ISERROR(SEARCH("Land-LREG",T14)))</formula>
    </cfRule>
  </conditionalFormatting>
  <conditionalFormatting sqref="T81">
    <cfRule type="containsText" dxfId="964" priority="16" operator="containsText" text="Land-LREG">
      <formula>NOT(ISERROR(SEARCH("Land-LREG",T81)))</formula>
    </cfRule>
  </conditionalFormatting>
  <conditionalFormatting sqref="U12">
    <cfRule type="containsText" dxfId="963" priority="37" operator="containsText" text="2023">
      <formula>NOT(ISERROR(SEARCH("2023",U12)))</formula>
    </cfRule>
    <cfRule type="containsText" dxfId="962" priority="38" operator="containsText" text="2022">
      <formula>NOT(ISERROR(SEARCH("2022",U12)))</formula>
    </cfRule>
  </conditionalFormatting>
  <conditionalFormatting sqref="U13">
    <cfRule type="containsText" dxfId="961" priority="36" operator="containsText" text="Q1 - Q4">
      <formula>NOT(ISERROR(SEARCH("Q1 - Q4",U13)))</formula>
    </cfRule>
  </conditionalFormatting>
  <conditionalFormatting sqref="U14">
    <cfRule type="containsText" dxfId="960" priority="34" operator="containsText" text="Gemeinde-LREG">
      <formula>NOT(ISERROR(SEARCH("Gemeinde-LREG",U14)))</formula>
    </cfRule>
  </conditionalFormatting>
  <conditionalFormatting sqref="U79">
    <cfRule type="containsText" dxfId="959" priority="24" operator="containsText" text="2022">
      <formula>NOT(ISERROR(SEARCH("2022",U79)))</formula>
    </cfRule>
    <cfRule type="containsText" dxfId="958" priority="23" operator="containsText" text="2023">
      <formula>NOT(ISERROR(SEARCH("2023",U79)))</formula>
    </cfRule>
  </conditionalFormatting>
  <conditionalFormatting sqref="U80">
    <cfRule type="containsText" dxfId="957" priority="25" operator="containsText" text="Q1 - Q4">
      <formula>NOT(ISERROR(SEARCH("Q1 - Q4",U80)))</formula>
    </cfRule>
  </conditionalFormatting>
  <conditionalFormatting sqref="U81">
    <cfRule type="containsText" dxfId="956" priority="13" operator="containsText" text="Gemeinde-LREG">
      <formula>NOT(ISERROR(SEARCH("Gemeinde-LREG",U81)))</formula>
    </cfRule>
  </conditionalFormatting>
  <conditionalFormatting sqref="V14">
    <cfRule type="containsText" dxfId="955" priority="35" operator="containsText" text="Land-LREG">
      <formula>NOT(ISERROR(SEARCH("Land-LREG",V14)))</formula>
    </cfRule>
  </conditionalFormatting>
  <conditionalFormatting sqref="V81">
    <cfRule type="containsText" dxfId="954" priority="14" operator="containsText" text="Land-LREG">
      <formula>NOT(ISERROR(SEARCH("Land-LREG",V81)))</formula>
    </cfRule>
  </conditionalFormatting>
  <conditionalFormatting sqref="W12">
    <cfRule type="containsText" dxfId="953" priority="30" operator="containsText" text="2024">
      <formula>NOT(ISERROR(SEARCH("2024",W12)))</formula>
    </cfRule>
    <cfRule type="containsText" dxfId="952" priority="31" operator="containsText" text="2022">
      <formula>NOT(ISERROR(SEARCH("2022",W12)))</formula>
    </cfRule>
  </conditionalFormatting>
  <conditionalFormatting sqref="W13">
    <cfRule type="containsText" dxfId="951" priority="29" operator="containsText" text="Q1 - Q4">
      <formula>NOT(ISERROR(SEARCH("Q1 - Q4",W13)))</formula>
    </cfRule>
  </conditionalFormatting>
  <conditionalFormatting sqref="W14">
    <cfRule type="containsText" dxfId="950" priority="27" operator="containsText" text="Gemeinde-LREG">
      <formula>NOT(ISERROR(SEARCH("Gemeinde-LREG",W14)))</formula>
    </cfRule>
  </conditionalFormatting>
  <conditionalFormatting sqref="W79">
    <cfRule type="containsText" dxfId="949" priority="22" operator="containsText" text="2022">
      <formula>NOT(ISERROR(SEARCH("2022",W79)))</formula>
    </cfRule>
    <cfRule type="containsText" dxfId="948" priority="21" operator="containsText" text="2024">
      <formula>NOT(ISERROR(SEARCH("2024",W79)))</formula>
    </cfRule>
  </conditionalFormatting>
  <conditionalFormatting sqref="W80">
    <cfRule type="containsText" dxfId="947" priority="20" operator="containsText" text="Q1 - Q4">
      <formula>NOT(ISERROR(SEARCH("Q1 - Q4",W80)))</formula>
    </cfRule>
  </conditionalFormatting>
  <conditionalFormatting sqref="W81">
    <cfRule type="containsText" dxfId="946" priority="18" operator="containsText" text="Gemeinde-LREG">
      <formula>NOT(ISERROR(SEARCH("Gemeinde-LREG",W81)))</formula>
    </cfRule>
  </conditionalFormatting>
  <conditionalFormatting sqref="X14">
    <cfRule type="containsText" dxfId="945" priority="28" operator="containsText" text="Land-LREG">
      <formula>NOT(ISERROR(SEARCH("Land-LREG",X14)))</formula>
    </cfRule>
  </conditionalFormatting>
  <conditionalFormatting sqref="X81">
    <cfRule type="containsText" dxfId="944" priority="19" operator="containsText" text="Land-LREG">
      <formula>NOT(ISERROR(SEARCH("Land-LREG",X81)))</formula>
    </cfRule>
  </conditionalFormatting>
  <dataValidations xWindow="262" yWindow="581" count="6">
    <dataValidation allowBlank="1" showInputMessage="1" showErrorMessage="1" prompt="Bezeichnungen bitte in seperaten Tabellenblättern Zelle &quot;C8&quot; ändern." sqref="J126:J166 I77:J77 J16:J22 C16:C77 D77 E16:H77 J83:J123" xr:uid="{00000000-0002-0000-0500-000000000000}"/>
    <dataValidation allowBlank="1" showInputMessage="1" showErrorMessage="1" prompt="Bezeichnung im Tabellenblatt &quot;Start.Ziele_Projektträger&quot; zu ändern." sqref="I83 I16 I126" xr:uid="{00000000-0002-0000-0500-000001000000}"/>
    <dataValidation allowBlank="1" showInputMessage="1" showErrorMessage="1" prompt="Bezeichnungen bitte in seperaten Tabellenblättern Zelle &quot;C9&quot; ändern." sqref="J169:J209 J23:J76" xr:uid="{00000000-0002-0000-0500-000002000000}"/>
    <dataValidation allowBlank="1" showInputMessage="1" showErrorMessage="1" prompt="Bezeichnungen bitte in seperaten Tabellenblättern Zelle &quot;D8&quot; ändern." sqref="D16:D22" xr:uid="{00000000-0002-0000-0500-000003000000}"/>
    <dataValidation allowBlank="1" showInputMessage="1" showErrorMessage="1" prompt="Bezeichnungen bitte in seperaten Tabellenblättern Zelle &quot;D9&quot; ändern." sqref="D23:D76" xr:uid="{00000000-0002-0000-0500-000004000000}"/>
    <dataValidation allowBlank="1" showInputMessage="1" showErrorMessage="1" prompt="- Auswahl im Tab &quot;Finanztabelle&quot;" sqref="K2" xr:uid="{00000000-0002-0000-0500-000005000000}"/>
  </dataValidations>
  <pageMargins left="0.70866141732283472" right="0.70866141732283472" top="0.78740157480314965" bottom="0.78740157480314965" header="0.31496062992125984" footer="0.31496062992125984"/>
  <pageSetup paperSize="8" scale="48" fitToHeight="3" orientation="landscape" r:id="rId1"/>
  <headerFooter>
    <oddFooter>&amp;L&amp;D&amp;C&amp;F&amp;RUnterschrift:&amp;U                                                                         &amp;K00+000 f</oddFooter>
  </headerFooter>
  <rowBreaks count="2" manualBreakCount="2">
    <brk id="124" max="33" man="1"/>
    <brk id="168" max="33" man="1"/>
  </rowBreaks>
  <ignoredErrors>
    <ignoredError sqref="J210" unlockedFormula="1"/>
  </ignoredError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J75"/>
  <sheetViews>
    <sheetView topLeftCell="A2" workbookViewId="0">
      <selection activeCell="F12" sqref="F12:H74"/>
    </sheetView>
  </sheetViews>
  <sheetFormatPr baseColWidth="10" defaultColWidth="16.7109375" defaultRowHeight="15" outlineLevelRow="1" x14ac:dyDescent="0.25"/>
  <cols>
    <col min="1" max="1" width="2.7109375" style="1" customWidth="1"/>
    <col min="2" max="2" width="3.7109375" style="1" customWidth="1"/>
    <col min="3" max="3" width="36.7109375" style="1" customWidth="1"/>
    <col min="4" max="7" width="17.7109375" style="1" customWidth="1"/>
    <col min="8" max="8" width="16.7109375" style="1"/>
    <col min="9" max="10" width="16.7109375" style="1" customWidth="1"/>
    <col min="11" max="11" width="3.7109375" style="1" customWidth="1"/>
    <col min="12" max="16384" width="16.7109375" style="1"/>
  </cols>
  <sheetData>
    <row r="1" spans="1:10" hidden="1" x14ac:dyDescent="0.25">
      <c r="A1" s="19" t="str">
        <f ca="1">MID(CELL("filename",A1),FIND("]",CELL("filename",A1))+1,256)</f>
        <v>Projekt42</v>
      </c>
      <c r="B1" s="19"/>
      <c r="C1" s="20"/>
      <c r="D1" s="1" t="str">
        <f ca="1">MID(CELL("Dateiname",A2),FIND("]",CELL("Dateiname",A2))+1,31)</f>
        <v>Projekt42</v>
      </c>
      <c r="G1" s="21"/>
    </row>
    <row r="3" spans="1:10" hidden="1" outlineLevel="1" x14ac:dyDescent="0.25">
      <c r="C3" s="1" t="s">
        <v>324</v>
      </c>
      <c r="D3" s="1" t="str">
        <f>+LEFT(D9,2)</f>
        <v>Re</v>
      </c>
      <c r="E3" s="327">
        <f>+F9</f>
        <v>44255</v>
      </c>
      <c r="F3" s="327">
        <f>+F9</f>
        <v>44255</v>
      </c>
      <c r="G3" s="327">
        <f>+F9</f>
        <v>44255</v>
      </c>
      <c r="H3" s="1" t="str">
        <f>+G12</f>
        <v xml:space="preserve"> </v>
      </c>
      <c r="I3" s="1" t="str">
        <f>+H12</f>
        <v xml:space="preserve"> </v>
      </c>
    </row>
    <row r="4" spans="1:10" ht="15.75" collapsed="1" x14ac:dyDescent="0.25">
      <c r="C4" s="22" t="str">
        <f>+CONCATENATE(C9," (EU-kofinanziert)")</f>
        <v>Projekt 42 (EU-kofinanziert)</v>
      </c>
      <c r="D4" s="22"/>
      <c r="E4" s="22"/>
    </row>
    <row r="5" spans="1:10" ht="15.75" x14ac:dyDescent="0.25">
      <c r="C5" s="22"/>
    </row>
    <row r="6" spans="1:10" s="23" customFormat="1" x14ac:dyDescent="0.25">
      <c r="C6" s="179" t="s">
        <v>18</v>
      </c>
      <c r="D6" s="7" t="s">
        <v>18</v>
      </c>
      <c r="E6" s="377" t="s">
        <v>20</v>
      </c>
      <c r="F6" s="378"/>
      <c r="G6" s="7" t="s">
        <v>18</v>
      </c>
      <c r="H6" s="7"/>
      <c r="I6" s="7" t="s">
        <v>251</v>
      </c>
      <c r="J6" s="374" t="s">
        <v>380</v>
      </c>
    </row>
    <row r="7" spans="1:10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</row>
    <row r="8" spans="1:10" ht="5.0999999999999996" customHeight="1" x14ac:dyDescent="0.25"/>
    <row r="9" spans="1:10" s="24" customFormat="1" ht="51" customHeight="1" x14ac:dyDescent="0.25">
      <c r="C9" s="124" t="s">
        <v>387</v>
      </c>
      <c r="D9" s="124" t="s">
        <v>0</v>
      </c>
      <c r="E9" s="125">
        <v>44197</v>
      </c>
      <c r="F9" s="125">
        <v>44255</v>
      </c>
      <c r="G9" s="268" t="s">
        <v>24</v>
      </c>
      <c r="H9" s="268" t="s">
        <v>10</v>
      </c>
      <c r="I9" s="268" t="s">
        <v>10</v>
      </c>
      <c r="J9" s="375"/>
    </row>
    <row r="10" spans="1:10" s="144" customFormat="1" ht="26.1" customHeight="1" x14ac:dyDescent="0.2">
      <c r="C10" s="177"/>
      <c r="D10" s="241"/>
      <c r="G10" s="145"/>
      <c r="I10" s="220"/>
      <c r="J10" s="220"/>
    </row>
    <row r="11" spans="1:10" s="25" customFormat="1" x14ac:dyDescent="0.25">
      <c r="D11" s="236"/>
    </row>
    <row r="12" spans="1:10" x14ac:dyDescent="0.25">
      <c r="C12" s="2"/>
      <c r="D12" s="192" t="s">
        <v>154</v>
      </c>
      <c r="E12" s="339">
        <f>+Finanztabelle!F2</f>
        <v>2024</v>
      </c>
      <c r="F12" s="341" t="str">
        <f>+IF(E3&gt;45657,E12+1," ")</f>
        <v xml:space="preserve"> </v>
      </c>
      <c r="G12" s="341" t="str">
        <f>+IF(AND(E3&gt;45657,F3&gt;46022),F12+1," ")</f>
        <v xml:space="preserve"> </v>
      </c>
      <c r="H12" s="341" t="str">
        <f>+IF(AND(E3&gt;45657,F3&gt;46022,G3&gt;46387),G12+1," ")</f>
        <v xml:space="preserve"> </v>
      </c>
      <c r="I12" s="243"/>
      <c r="J12" s="243"/>
    </row>
    <row r="13" spans="1:10" s="23" customFormat="1" x14ac:dyDescent="0.25">
      <c r="C13" s="17" t="s">
        <v>37</v>
      </c>
      <c r="D13" s="192" t="s">
        <v>364</v>
      </c>
      <c r="E13" s="269" t="s">
        <v>252</v>
      </c>
      <c r="F13" s="342" t="str">
        <f>+IF(F12=" ","","1. - 4. Quartal")</f>
        <v/>
      </c>
      <c r="G13" s="342" t="str">
        <f>+IF(G12=" ","","1. - 4. Quartal")</f>
        <v/>
      </c>
      <c r="H13" s="342" t="str">
        <f>+IF(H12=" ","","1. - 4. Quartal")</f>
        <v/>
      </c>
      <c r="I13" s="190"/>
      <c r="J13" s="190"/>
    </row>
    <row r="14" spans="1:10" ht="5.0999999999999996" customHeight="1" x14ac:dyDescent="0.25"/>
    <row r="15" spans="1:10" s="26" customFormat="1" x14ac:dyDescent="0.25">
      <c r="A15" s="1"/>
      <c r="B15" s="426" t="s">
        <v>3</v>
      </c>
      <c r="C15" s="194" t="s">
        <v>253</v>
      </c>
      <c r="D15" s="26">
        <f t="shared" ref="D15:D24" si="0">+SUM(E15:H15)</f>
        <v>0</v>
      </c>
      <c r="E15" s="340"/>
      <c r="F15" s="350"/>
      <c r="G15" s="350"/>
      <c r="H15" s="350"/>
    </row>
    <row r="16" spans="1:10" s="26" customFormat="1" x14ac:dyDescent="0.25">
      <c r="A16" s="1"/>
      <c r="B16" s="426"/>
      <c r="C16" s="194" t="s">
        <v>253</v>
      </c>
      <c r="D16" s="26">
        <f t="shared" si="0"/>
        <v>0</v>
      </c>
      <c r="E16" s="340"/>
      <c r="F16" s="350"/>
      <c r="G16" s="350"/>
      <c r="H16" s="350"/>
    </row>
    <row r="17" spans="1:8" s="26" customFormat="1" x14ac:dyDescent="0.25">
      <c r="A17" s="1"/>
      <c r="B17" s="426"/>
      <c r="C17" s="196"/>
      <c r="D17" s="26">
        <f t="shared" si="0"/>
        <v>0</v>
      </c>
      <c r="E17" s="340"/>
      <c r="F17" s="350"/>
      <c r="G17" s="350"/>
      <c r="H17" s="350"/>
    </row>
    <row r="18" spans="1:8" s="26" customFormat="1" x14ac:dyDescent="0.25">
      <c r="A18" s="1"/>
      <c r="B18" s="426"/>
      <c r="C18" s="196"/>
      <c r="D18" s="26">
        <f t="shared" si="0"/>
        <v>0</v>
      </c>
      <c r="E18" s="340"/>
      <c r="F18" s="350"/>
      <c r="G18" s="350"/>
      <c r="H18" s="350"/>
    </row>
    <row r="19" spans="1:8" s="26" customFormat="1" x14ac:dyDescent="0.25">
      <c r="A19" s="1"/>
      <c r="B19" s="426"/>
      <c r="C19" s="196"/>
      <c r="D19" s="26">
        <f t="shared" si="0"/>
        <v>0</v>
      </c>
      <c r="E19" s="340"/>
      <c r="F19" s="350"/>
      <c r="G19" s="350"/>
      <c r="H19" s="350"/>
    </row>
    <row r="20" spans="1:8" s="26" customFormat="1" x14ac:dyDescent="0.25">
      <c r="A20" s="1"/>
      <c r="B20" s="426"/>
      <c r="C20" s="196"/>
      <c r="D20" s="26">
        <f t="shared" si="0"/>
        <v>0</v>
      </c>
      <c r="E20" s="340"/>
      <c r="F20" s="350"/>
      <c r="G20" s="350"/>
      <c r="H20" s="350"/>
    </row>
    <row r="21" spans="1:8" s="26" customFormat="1" x14ac:dyDescent="0.25">
      <c r="A21" s="1"/>
      <c r="B21" s="426"/>
      <c r="C21" s="196"/>
      <c r="D21" s="26">
        <f t="shared" si="0"/>
        <v>0</v>
      </c>
      <c r="E21" s="340"/>
      <c r="F21" s="350"/>
      <c r="G21" s="350"/>
      <c r="H21" s="350"/>
    </row>
    <row r="22" spans="1:8" s="26" customFormat="1" x14ac:dyDescent="0.25">
      <c r="A22" s="1"/>
      <c r="B22" s="426"/>
      <c r="C22" s="196"/>
      <c r="D22" s="26">
        <f t="shared" si="0"/>
        <v>0</v>
      </c>
      <c r="E22" s="340"/>
      <c r="F22" s="350"/>
      <c r="G22" s="350"/>
      <c r="H22" s="350"/>
    </row>
    <row r="23" spans="1:8" s="26" customFormat="1" x14ac:dyDescent="0.25">
      <c r="A23" s="1"/>
      <c r="B23" s="426"/>
      <c r="C23" s="196"/>
      <c r="D23" s="26">
        <f t="shared" si="0"/>
        <v>0</v>
      </c>
      <c r="E23" s="340"/>
      <c r="F23" s="350"/>
      <c r="G23" s="350"/>
      <c r="H23" s="350"/>
    </row>
    <row r="24" spans="1:8" s="26" customFormat="1" x14ac:dyDescent="0.25">
      <c r="A24" s="1"/>
      <c r="B24" s="426"/>
      <c r="C24" s="270"/>
      <c r="D24" s="26">
        <f t="shared" si="0"/>
        <v>0</v>
      </c>
      <c r="E24" s="340"/>
      <c r="F24" s="350"/>
      <c r="G24" s="350"/>
      <c r="H24" s="350"/>
    </row>
    <row r="25" spans="1:8" s="6" customFormat="1" x14ac:dyDescent="0.25">
      <c r="A25" s="1"/>
      <c r="B25" s="426"/>
      <c r="C25" s="246" t="s">
        <v>196</v>
      </c>
      <c r="D25" s="200">
        <f>SUM(D15:D24)</f>
        <v>0</v>
      </c>
      <c r="E25" s="200">
        <f>SUM(E15:E24)</f>
        <v>0</v>
      </c>
      <c r="F25" s="333">
        <f>SUM(F15:F24)</f>
        <v>0</v>
      </c>
      <c r="G25" s="333">
        <f>SUM(G15:G24)</f>
        <v>0</v>
      </c>
      <c r="H25" s="333">
        <f>SUM(H15:H24)</f>
        <v>0</v>
      </c>
    </row>
    <row r="26" spans="1:8" s="26" customFormat="1" x14ac:dyDescent="0.25">
      <c r="A26" s="1"/>
      <c r="B26" s="426"/>
      <c r="C26" s="202" t="s">
        <v>254</v>
      </c>
      <c r="D26" s="26">
        <f t="shared" ref="D26:D35" si="1">+SUM(E26:H26)</f>
        <v>0</v>
      </c>
      <c r="E26" s="340"/>
      <c r="F26" s="350"/>
      <c r="G26" s="350"/>
      <c r="H26" s="350"/>
    </row>
    <row r="27" spans="1:8" s="26" customFormat="1" x14ac:dyDescent="0.25">
      <c r="A27" s="1"/>
      <c r="B27" s="426"/>
      <c r="C27" s="205"/>
      <c r="D27" s="26">
        <f t="shared" si="1"/>
        <v>0</v>
      </c>
      <c r="E27" s="340"/>
      <c r="F27" s="350"/>
      <c r="G27" s="350"/>
      <c r="H27" s="350"/>
    </row>
    <row r="28" spans="1:8" s="26" customFormat="1" x14ac:dyDescent="0.25">
      <c r="A28" s="1"/>
      <c r="B28" s="426"/>
      <c r="C28" s="205"/>
      <c r="D28" s="26">
        <f t="shared" si="1"/>
        <v>0</v>
      </c>
      <c r="E28" s="340"/>
      <c r="F28" s="350"/>
      <c r="G28" s="350"/>
      <c r="H28" s="350"/>
    </row>
    <row r="29" spans="1:8" s="26" customFormat="1" x14ac:dyDescent="0.25">
      <c r="A29" s="1"/>
      <c r="B29" s="426"/>
      <c r="C29" s="205"/>
      <c r="D29" s="26">
        <f t="shared" si="1"/>
        <v>0</v>
      </c>
      <c r="E29" s="340"/>
      <c r="F29" s="350"/>
      <c r="G29" s="350"/>
      <c r="H29" s="350"/>
    </row>
    <row r="30" spans="1:8" s="26" customFormat="1" x14ac:dyDescent="0.25">
      <c r="A30" s="1"/>
      <c r="B30" s="426"/>
      <c r="C30" s="205"/>
      <c r="D30" s="26">
        <f t="shared" si="1"/>
        <v>0</v>
      </c>
      <c r="E30" s="340"/>
      <c r="F30" s="350"/>
      <c r="G30" s="350"/>
      <c r="H30" s="350"/>
    </row>
    <row r="31" spans="1:8" s="26" customFormat="1" x14ac:dyDescent="0.25">
      <c r="A31" s="1"/>
      <c r="B31" s="426"/>
      <c r="C31" s="205"/>
      <c r="D31" s="26">
        <f t="shared" si="1"/>
        <v>0</v>
      </c>
      <c r="E31" s="340"/>
      <c r="F31" s="350"/>
      <c r="G31" s="350"/>
      <c r="H31" s="350"/>
    </row>
    <row r="32" spans="1:8" s="26" customFormat="1" x14ac:dyDescent="0.25">
      <c r="A32" s="1"/>
      <c r="B32" s="426"/>
      <c r="C32" s="205"/>
      <c r="D32" s="26">
        <f t="shared" si="1"/>
        <v>0</v>
      </c>
      <c r="E32" s="340"/>
      <c r="F32" s="350"/>
      <c r="G32" s="350"/>
      <c r="H32" s="350"/>
    </row>
    <row r="33" spans="1:8" s="26" customFormat="1" x14ac:dyDescent="0.25">
      <c r="A33" s="1"/>
      <c r="B33" s="426"/>
      <c r="C33" s="205"/>
      <c r="D33" s="26">
        <f t="shared" si="1"/>
        <v>0</v>
      </c>
      <c r="E33" s="340"/>
      <c r="F33" s="350"/>
      <c r="G33" s="350"/>
      <c r="H33" s="350"/>
    </row>
    <row r="34" spans="1:8" s="26" customFormat="1" x14ac:dyDescent="0.25">
      <c r="A34" s="1"/>
      <c r="B34" s="426"/>
      <c r="C34" s="205"/>
      <c r="D34" s="26">
        <f t="shared" si="1"/>
        <v>0</v>
      </c>
      <c r="E34" s="340"/>
      <c r="F34" s="350"/>
      <c r="G34" s="350"/>
      <c r="H34" s="350"/>
    </row>
    <row r="35" spans="1:8" s="26" customFormat="1" x14ac:dyDescent="0.25">
      <c r="A35" s="1"/>
      <c r="B35" s="426"/>
      <c r="C35" s="205"/>
      <c r="D35" s="26">
        <f t="shared" si="1"/>
        <v>0</v>
      </c>
      <c r="E35" s="340"/>
      <c r="F35" s="350"/>
      <c r="G35" s="350"/>
      <c r="H35" s="350"/>
    </row>
    <row r="36" spans="1:8" s="26" customFormat="1" x14ac:dyDescent="0.25">
      <c r="A36" s="1"/>
      <c r="B36" s="426"/>
      <c r="C36" s="247" t="s">
        <v>200</v>
      </c>
      <c r="D36" s="242">
        <f>SUM(D26:D35)</f>
        <v>0</v>
      </c>
      <c r="E36" s="242">
        <f>SUM(E26:E35)</f>
        <v>0</v>
      </c>
      <c r="F36" s="334">
        <f>SUM(F26:F35)</f>
        <v>0</v>
      </c>
      <c r="G36" s="334">
        <f>SUM(G26:G35)</f>
        <v>0</v>
      </c>
      <c r="H36" s="334">
        <f>SUM(H26:H35)</f>
        <v>0</v>
      </c>
    </row>
    <row r="37" spans="1:8" s="26" customFormat="1" x14ac:dyDescent="0.25">
      <c r="A37" s="1"/>
      <c r="B37" s="426"/>
      <c r="C37" s="247" t="s">
        <v>201</v>
      </c>
      <c r="D37" s="26">
        <f>+SUM(E37:H37)</f>
        <v>0</v>
      </c>
      <c r="E37" s="340"/>
      <c r="F37" s="350"/>
      <c r="G37" s="350"/>
      <c r="H37" s="350"/>
    </row>
    <row r="38" spans="1:8" s="6" customFormat="1" x14ac:dyDescent="0.25">
      <c r="A38" s="1"/>
      <c r="B38" s="426"/>
      <c r="C38" s="246" t="s">
        <v>46</v>
      </c>
      <c r="D38" s="200">
        <f>+D36+D37</f>
        <v>0</v>
      </c>
      <c r="E38" s="200">
        <f>+E36+E37</f>
        <v>0</v>
      </c>
      <c r="F38" s="333">
        <f>+F36+F37</f>
        <v>0</v>
      </c>
      <c r="G38" s="333">
        <f>+G36+G37</f>
        <v>0</v>
      </c>
      <c r="H38" s="333">
        <f>+H36+H37</f>
        <v>0</v>
      </c>
    </row>
    <row r="39" spans="1:8" s="26" customFormat="1" x14ac:dyDescent="0.25">
      <c r="A39" s="1"/>
      <c r="B39" s="426"/>
      <c r="C39" s="194" t="s">
        <v>255</v>
      </c>
      <c r="D39" s="26">
        <f t="shared" ref="D39:D48" si="2">+SUM(E39:H39)</f>
        <v>0</v>
      </c>
      <c r="E39" s="340"/>
      <c r="F39" s="350"/>
      <c r="G39" s="350"/>
      <c r="H39" s="350"/>
    </row>
    <row r="40" spans="1:8" s="26" customFormat="1" x14ac:dyDescent="0.25">
      <c r="A40" s="1"/>
      <c r="B40" s="426"/>
      <c r="C40" s="194"/>
      <c r="D40" s="26">
        <f t="shared" si="2"/>
        <v>0</v>
      </c>
      <c r="E40" s="340"/>
      <c r="F40" s="350"/>
      <c r="G40" s="350"/>
      <c r="H40" s="350"/>
    </row>
    <row r="41" spans="1:8" s="26" customFormat="1" x14ac:dyDescent="0.25">
      <c r="A41" s="1"/>
      <c r="B41" s="426"/>
      <c r="C41" s="194"/>
      <c r="D41" s="26">
        <f t="shared" si="2"/>
        <v>0</v>
      </c>
      <c r="E41" s="340"/>
      <c r="F41" s="350"/>
      <c r="G41" s="350"/>
      <c r="H41" s="350"/>
    </row>
    <row r="42" spans="1:8" s="26" customFormat="1" x14ac:dyDescent="0.25">
      <c r="A42" s="1"/>
      <c r="B42" s="426"/>
      <c r="C42" s="194"/>
      <c r="D42" s="26">
        <f t="shared" si="2"/>
        <v>0</v>
      </c>
      <c r="E42" s="340"/>
      <c r="F42" s="350"/>
      <c r="G42" s="350"/>
      <c r="H42" s="350"/>
    </row>
    <row r="43" spans="1:8" s="26" customFormat="1" x14ac:dyDescent="0.25">
      <c r="A43" s="1"/>
      <c r="B43" s="426"/>
      <c r="C43" s="194"/>
      <c r="D43" s="26">
        <f t="shared" si="2"/>
        <v>0</v>
      </c>
      <c r="E43" s="340"/>
      <c r="F43" s="350"/>
      <c r="G43" s="350"/>
      <c r="H43" s="350"/>
    </row>
    <row r="44" spans="1:8" s="26" customFormat="1" x14ac:dyDescent="0.25">
      <c r="A44" s="1"/>
      <c r="B44" s="426"/>
      <c r="C44" s="194"/>
      <c r="D44" s="26">
        <f t="shared" si="2"/>
        <v>0</v>
      </c>
      <c r="E44" s="340"/>
      <c r="F44" s="350"/>
      <c r="G44" s="350"/>
      <c r="H44" s="350"/>
    </row>
    <row r="45" spans="1:8" s="26" customFormat="1" x14ac:dyDescent="0.25">
      <c r="A45" s="1"/>
      <c r="B45" s="426"/>
      <c r="C45" s="194"/>
      <c r="D45" s="26">
        <f t="shared" si="2"/>
        <v>0</v>
      </c>
      <c r="E45" s="340"/>
      <c r="F45" s="350"/>
      <c r="G45" s="350"/>
      <c r="H45" s="350"/>
    </row>
    <row r="46" spans="1:8" s="26" customFormat="1" x14ac:dyDescent="0.25">
      <c r="A46" s="1"/>
      <c r="B46" s="426"/>
      <c r="C46" s="194"/>
      <c r="D46" s="26">
        <f t="shared" si="2"/>
        <v>0</v>
      </c>
      <c r="E46" s="340"/>
      <c r="F46" s="350"/>
      <c r="G46" s="350"/>
      <c r="H46" s="350"/>
    </row>
    <row r="47" spans="1:8" s="26" customFormat="1" x14ac:dyDescent="0.25">
      <c r="A47" s="1"/>
      <c r="B47" s="426"/>
      <c r="C47" s="196"/>
      <c r="D47" s="26">
        <f t="shared" si="2"/>
        <v>0</v>
      </c>
      <c r="E47" s="340"/>
      <c r="F47" s="350"/>
      <c r="G47" s="350"/>
      <c r="H47" s="350"/>
    </row>
    <row r="48" spans="1:8" s="26" customFormat="1" x14ac:dyDescent="0.25">
      <c r="A48" s="1"/>
      <c r="B48" s="426"/>
      <c r="C48" s="196"/>
      <c r="D48" s="26">
        <f t="shared" si="2"/>
        <v>0</v>
      </c>
      <c r="E48" s="340"/>
      <c r="F48" s="350"/>
      <c r="G48" s="350"/>
      <c r="H48" s="350"/>
    </row>
    <row r="49" spans="1:10" s="6" customFormat="1" x14ac:dyDescent="0.25">
      <c r="A49" s="1"/>
      <c r="B49" s="426"/>
      <c r="C49" s="246" t="s">
        <v>204</v>
      </c>
      <c r="D49" s="200">
        <f>SUM(D39:D48)</f>
        <v>0</v>
      </c>
      <c r="E49" s="200">
        <f>SUM(E39:E48)</f>
        <v>0</v>
      </c>
      <c r="F49" s="333">
        <f>SUM(F39:F48)</f>
        <v>0</v>
      </c>
      <c r="G49" s="333">
        <f>SUM(G39:G48)</f>
        <v>0</v>
      </c>
      <c r="H49" s="333">
        <f>SUM(H39:H48)</f>
        <v>0</v>
      </c>
    </row>
    <row r="50" spans="1:10" s="6" customFormat="1" x14ac:dyDescent="0.25">
      <c r="A50" s="1"/>
      <c r="B50" s="426"/>
      <c r="C50" s="246" t="s">
        <v>3</v>
      </c>
      <c r="D50" s="200">
        <f t="shared" ref="D50:E50" si="3">+D25+D38+D49</f>
        <v>0</v>
      </c>
      <c r="E50" s="200">
        <f t="shared" si="3"/>
        <v>0</v>
      </c>
      <c r="F50" s="333">
        <f>+F25+F38+F49</f>
        <v>0</v>
      </c>
      <c r="G50" s="333">
        <f t="shared" ref="G50:H50" si="4">+G25+G38+G49</f>
        <v>0</v>
      </c>
      <c r="H50" s="333">
        <f t="shared" si="4"/>
        <v>0</v>
      </c>
    </row>
    <row r="51" spans="1:10" s="28" customFormat="1" ht="5.0999999999999996" customHeight="1" x14ac:dyDescent="0.25">
      <c r="A51" s="1"/>
      <c r="B51" s="1"/>
      <c r="C51" s="30"/>
    </row>
    <row r="52" spans="1:10" s="28" customFormat="1" ht="15" customHeight="1" x14ac:dyDescent="0.25">
      <c r="A52" s="1"/>
      <c r="B52" s="427" t="s">
        <v>205</v>
      </c>
      <c r="C52" s="249" t="s">
        <v>146</v>
      </c>
      <c r="D52" s="26">
        <f t="shared" ref="D52:D53" si="5">+SUM(E52:H52)</f>
        <v>0</v>
      </c>
      <c r="E52" s="340"/>
      <c r="F52" s="350"/>
      <c r="G52" s="350"/>
      <c r="H52" s="350"/>
      <c r="I52" s="26"/>
      <c r="J52" s="26"/>
    </row>
    <row r="53" spans="1:10" s="28" customFormat="1" ht="15" customHeight="1" x14ac:dyDescent="0.25">
      <c r="A53" s="1"/>
      <c r="B53" s="427"/>
      <c r="C53" s="249" t="s">
        <v>147</v>
      </c>
      <c r="D53" s="26">
        <f t="shared" si="5"/>
        <v>0</v>
      </c>
      <c r="E53" s="340"/>
      <c r="F53" s="350"/>
      <c r="G53" s="350"/>
      <c r="H53" s="350"/>
      <c r="I53" s="26"/>
      <c r="J53" s="26"/>
    </row>
    <row r="54" spans="1:10" s="28" customFormat="1" x14ac:dyDescent="0.25">
      <c r="A54" s="1"/>
      <c r="B54" s="427"/>
      <c r="C54" s="250" t="s">
        <v>206</v>
      </c>
      <c r="D54" s="200">
        <f>SUM(D52:D53)</f>
        <v>0</v>
      </c>
      <c r="E54" s="200">
        <f>SUM(E52:E53)</f>
        <v>0</v>
      </c>
      <c r="F54" s="333">
        <f>SUM(F52:F53)</f>
        <v>0</v>
      </c>
      <c r="G54" s="333">
        <f>SUM(G52:G53)</f>
        <v>0</v>
      </c>
      <c r="H54" s="333">
        <f>SUM(H52:H53)</f>
        <v>0</v>
      </c>
      <c r="I54" s="26"/>
      <c r="J54" s="26"/>
    </row>
    <row r="55" spans="1:10" s="28" customFormat="1" x14ac:dyDescent="0.25">
      <c r="A55" s="1"/>
      <c r="B55" s="427"/>
      <c r="C55" s="272" t="s">
        <v>321</v>
      </c>
      <c r="D55" s="26">
        <f t="shared" ref="D55:D66" si="6">+SUM(E55:H55)</f>
        <v>0</v>
      </c>
      <c r="E55" s="340"/>
      <c r="F55" s="350"/>
      <c r="G55" s="350"/>
      <c r="H55" s="350"/>
      <c r="I55" s="26"/>
      <c r="J55" s="26"/>
    </row>
    <row r="56" spans="1:10" s="28" customFormat="1" x14ac:dyDescent="0.25">
      <c r="A56" s="1"/>
      <c r="B56" s="427"/>
      <c r="C56" s="272" t="s">
        <v>256</v>
      </c>
      <c r="D56" s="26">
        <f t="shared" si="6"/>
        <v>0</v>
      </c>
      <c r="E56" s="340"/>
      <c r="F56" s="350"/>
      <c r="G56" s="350"/>
      <c r="H56" s="350"/>
      <c r="I56" s="26"/>
      <c r="J56" s="26"/>
    </row>
    <row r="57" spans="1:10" s="28" customFormat="1" x14ac:dyDescent="0.25">
      <c r="A57" s="1"/>
      <c r="B57" s="427"/>
      <c r="C57" s="272"/>
      <c r="D57" s="26">
        <f t="shared" si="6"/>
        <v>0</v>
      </c>
      <c r="E57" s="340"/>
      <c r="F57" s="350"/>
      <c r="G57" s="350"/>
      <c r="H57" s="350"/>
      <c r="I57" s="26"/>
      <c r="J57" s="26"/>
    </row>
    <row r="58" spans="1:10" s="28" customFormat="1" x14ac:dyDescent="0.25">
      <c r="A58" s="1"/>
      <c r="B58" s="427"/>
      <c r="C58" s="272"/>
      <c r="D58" s="26">
        <f t="shared" si="6"/>
        <v>0</v>
      </c>
      <c r="E58" s="340"/>
      <c r="F58" s="350"/>
      <c r="G58" s="350"/>
      <c r="H58" s="350"/>
      <c r="I58" s="26"/>
      <c r="J58" s="26"/>
    </row>
    <row r="59" spans="1:10" s="28" customFormat="1" x14ac:dyDescent="0.25">
      <c r="A59" s="1"/>
      <c r="B59" s="427"/>
      <c r="C59" s="272"/>
      <c r="D59" s="26">
        <f t="shared" si="6"/>
        <v>0</v>
      </c>
      <c r="E59" s="340"/>
      <c r="F59" s="350"/>
      <c r="G59" s="350"/>
      <c r="H59" s="350"/>
      <c r="I59" s="26"/>
      <c r="J59" s="26"/>
    </row>
    <row r="60" spans="1:10" s="28" customFormat="1" x14ac:dyDescent="0.25">
      <c r="A60" s="1"/>
      <c r="B60" s="427"/>
      <c r="C60" s="272"/>
      <c r="D60" s="26">
        <f t="shared" si="6"/>
        <v>0</v>
      </c>
      <c r="E60" s="340"/>
      <c r="F60" s="350"/>
      <c r="G60" s="350"/>
      <c r="H60" s="350"/>
      <c r="I60" s="26"/>
      <c r="J60" s="26"/>
    </row>
    <row r="61" spans="1:10" s="28" customFormat="1" x14ac:dyDescent="0.25">
      <c r="A61" s="1"/>
      <c r="B61" s="427"/>
      <c r="C61" s="272"/>
      <c r="D61" s="26">
        <f t="shared" si="6"/>
        <v>0</v>
      </c>
      <c r="E61" s="340"/>
      <c r="F61" s="350"/>
      <c r="G61" s="350"/>
      <c r="H61" s="350"/>
      <c r="I61" s="26"/>
      <c r="J61" s="26"/>
    </row>
    <row r="62" spans="1:10" s="28" customFormat="1" x14ac:dyDescent="0.25">
      <c r="A62" s="1"/>
      <c r="B62" s="427"/>
      <c r="C62" s="272"/>
      <c r="D62" s="26">
        <f t="shared" si="6"/>
        <v>0</v>
      </c>
      <c r="E62" s="340"/>
      <c r="F62" s="350"/>
      <c r="G62" s="350"/>
      <c r="H62" s="350"/>
      <c r="I62" s="26"/>
      <c r="J62" s="26"/>
    </row>
    <row r="63" spans="1:10" s="28" customFormat="1" x14ac:dyDescent="0.25">
      <c r="A63" s="1"/>
      <c r="B63" s="427"/>
      <c r="C63" s="272"/>
      <c r="D63" s="26">
        <f t="shared" si="6"/>
        <v>0</v>
      </c>
      <c r="E63" s="340"/>
      <c r="F63" s="350"/>
      <c r="G63" s="350"/>
      <c r="H63" s="350"/>
      <c r="I63" s="26"/>
      <c r="J63" s="26"/>
    </row>
    <row r="64" spans="1:10" s="28" customFormat="1" x14ac:dyDescent="0.25">
      <c r="A64" s="1"/>
      <c r="B64" s="427"/>
      <c r="C64" s="272"/>
      <c r="D64" s="26">
        <f t="shared" si="6"/>
        <v>0</v>
      </c>
      <c r="E64" s="340"/>
      <c r="F64" s="350"/>
      <c r="G64" s="350"/>
      <c r="H64" s="350"/>
      <c r="I64" s="26"/>
      <c r="J64" s="26"/>
    </row>
    <row r="65" spans="1:10" s="28" customFormat="1" x14ac:dyDescent="0.25">
      <c r="A65" s="1"/>
      <c r="B65" s="427"/>
      <c r="C65" s="272"/>
      <c r="D65" s="26">
        <f t="shared" si="6"/>
        <v>0</v>
      </c>
      <c r="E65" s="340"/>
      <c r="F65" s="350"/>
      <c r="G65" s="350"/>
      <c r="H65" s="350"/>
      <c r="I65" s="26"/>
      <c r="J65" s="26"/>
    </row>
    <row r="66" spans="1:10" s="28" customFormat="1" x14ac:dyDescent="0.25">
      <c r="A66" s="1"/>
      <c r="B66" s="427"/>
      <c r="C66" s="272"/>
      <c r="D66" s="26">
        <f t="shared" si="6"/>
        <v>0</v>
      </c>
      <c r="E66" s="340"/>
      <c r="F66" s="350"/>
      <c r="G66" s="350"/>
      <c r="H66" s="350"/>
      <c r="I66" s="26"/>
      <c r="J66" s="26"/>
    </row>
    <row r="67" spans="1:10" s="28" customFormat="1" ht="15" customHeight="1" x14ac:dyDescent="0.25">
      <c r="A67" s="1"/>
      <c r="B67" s="427"/>
      <c r="C67" s="250" t="s">
        <v>150</v>
      </c>
      <c r="D67" s="200">
        <f>+IFERROR(SUM(D55:D66),"")</f>
        <v>0</v>
      </c>
      <c r="E67" s="200">
        <f>+IFERROR(SUM(E55:E66),"")</f>
        <v>0</v>
      </c>
      <c r="F67" s="333">
        <f>+IFERROR(SUM(F55:F66),"")</f>
        <v>0</v>
      </c>
      <c r="G67" s="333">
        <f>+IFERROR(SUM(G55:G66),"")</f>
        <v>0</v>
      </c>
      <c r="H67" s="333">
        <f>+IFERROR(SUM(H55:H66),"")</f>
        <v>0</v>
      </c>
    </row>
    <row r="68" spans="1:10" s="28" customFormat="1" ht="15" customHeight="1" x14ac:dyDescent="0.25">
      <c r="A68" s="1"/>
      <c r="B68" s="427"/>
      <c r="C68" s="271" t="s">
        <v>175</v>
      </c>
      <c r="D68" s="26">
        <f t="shared" ref="D68:D69" si="7">+SUM(E68:H68)</f>
        <v>0</v>
      </c>
      <c r="E68" s="340"/>
      <c r="F68" s="350"/>
      <c r="G68" s="350"/>
      <c r="H68" s="350"/>
    </row>
    <row r="69" spans="1:10" s="28" customFormat="1" ht="15" customHeight="1" x14ac:dyDescent="0.25">
      <c r="A69" s="1"/>
      <c r="B69" s="427"/>
      <c r="C69" s="271" t="s">
        <v>25</v>
      </c>
      <c r="D69" s="26">
        <f t="shared" si="7"/>
        <v>0</v>
      </c>
      <c r="E69" s="340"/>
      <c r="F69" s="350"/>
      <c r="G69" s="350"/>
      <c r="H69" s="350"/>
      <c r="I69" s="26"/>
      <c r="J69" s="26"/>
    </row>
    <row r="70" spans="1:10" s="28" customFormat="1" ht="15" customHeight="1" x14ac:dyDescent="0.25">
      <c r="A70" s="1"/>
      <c r="B70" s="427"/>
      <c r="C70" s="250" t="s">
        <v>208</v>
      </c>
      <c r="D70" s="200">
        <f>+D54+D67+D68+D69</f>
        <v>0</v>
      </c>
      <c r="E70" s="200">
        <f>+E54+E67+E68+E69</f>
        <v>0</v>
      </c>
      <c r="F70" s="333">
        <f>+F54+F67+F68+F69</f>
        <v>0</v>
      </c>
      <c r="G70" s="333">
        <f t="shared" ref="G70:H70" si="8">+G54+G67+G68+G69</f>
        <v>0</v>
      </c>
      <c r="H70" s="333">
        <f t="shared" si="8"/>
        <v>0</v>
      </c>
      <c r="I70" s="244"/>
      <c r="J70" s="244"/>
    </row>
    <row r="71" spans="1:10" s="28" customFormat="1" ht="5.0999999999999996" customHeight="1" x14ac:dyDescent="0.25">
      <c r="A71" s="1"/>
      <c r="B71" s="1"/>
      <c r="C71" s="30"/>
    </row>
    <row r="72" spans="1:10" s="28" customFormat="1" x14ac:dyDescent="0.25">
      <c r="A72" s="1"/>
      <c r="B72" s="29" t="s">
        <v>28</v>
      </c>
      <c r="C72" s="255" t="s">
        <v>27</v>
      </c>
      <c r="D72" s="26">
        <f t="shared" ref="D72" si="9">+SUM(E72:H72)</f>
        <v>0</v>
      </c>
      <c r="E72" s="340"/>
      <c r="F72" s="350"/>
      <c r="G72" s="350"/>
      <c r="H72" s="350"/>
      <c r="I72" s="26"/>
      <c r="J72" s="26"/>
    </row>
    <row r="73" spans="1:10" s="28" customFormat="1" ht="5.0999999999999996" customHeight="1" x14ac:dyDescent="0.25">
      <c r="A73" s="1"/>
      <c r="B73" s="30"/>
      <c r="C73" s="30"/>
    </row>
    <row r="74" spans="1:10" s="28" customFormat="1" x14ac:dyDescent="0.25">
      <c r="A74" s="1"/>
      <c r="B74" s="31" t="s">
        <v>29</v>
      </c>
      <c r="C74" s="256" t="s">
        <v>30</v>
      </c>
      <c r="D74" s="200">
        <f>ROUND(-D50+D70+D72,4)</f>
        <v>0</v>
      </c>
      <c r="E74" s="200">
        <f>ROUND(-E50+E70+E72,4)</f>
        <v>0</v>
      </c>
      <c r="F74" s="333">
        <f>ROUND(-F50+F70+F72,4)</f>
        <v>0</v>
      </c>
      <c r="G74" s="333">
        <f>ROUND(-G50+G70+G72,4)</f>
        <v>0</v>
      </c>
      <c r="H74" s="333">
        <f>ROUND(-H50+H70+H72,4)</f>
        <v>0</v>
      </c>
      <c r="I74" s="244"/>
      <c r="J74" s="244"/>
    </row>
    <row r="75" spans="1:10" x14ac:dyDescent="0.25">
      <c r="G75" s="27"/>
      <c r="H75" s="27"/>
      <c r="I75" s="27"/>
      <c r="J75" s="27"/>
    </row>
  </sheetData>
  <sheetProtection algorithmName="SHA-512" hashValue="uYGHK6wZdAxh3KLO6s1OCtoXITGz1Hb4FV33iwE3VJbSzqNystfEUZkMXeSzKbRjOuJDCatP3j6gQCSduvk0Gw==" saltValue="ms4iB4tyVYIIN4wLNx8bbA==" spinCount="100000" sheet="1" formatRows="0"/>
  <mergeCells count="3">
    <mergeCell ref="E6:F6"/>
    <mergeCell ref="B15:B50"/>
    <mergeCell ref="B52:B70"/>
  </mergeCells>
  <conditionalFormatting sqref="F15:F24">
    <cfRule type="expression" dxfId="305" priority="34">
      <formula>$E$3&gt;45657</formula>
    </cfRule>
  </conditionalFormatting>
  <conditionalFormatting sqref="F26:F35">
    <cfRule type="expression" dxfId="304" priority="33">
      <formula>$E$3&gt;45657</formula>
    </cfRule>
  </conditionalFormatting>
  <conditionalFormatting sqref="F37">
    <cfRule type="expression" dxfId="303" priority="32">
      <formula>$E$3&gt;45657</formula>
    </cfRule>
  </conditionalFormatting>
  <conditionalFormatting sqref="F39:F48">
    <cfRule type="expression" dxfId="302" priority="31">
      <formula>$E$3&gt;45657</formula>
    </cfRule>
  </conditionalFormatting>
  <conditionalFormatting sqref="F52:F53">
    <cfRule type="expression" dxfId="301" priority="30">
      <formula>$E$3&gt;45657</formula>
    </cfRule>
  </conditionalFormatting>
  <conditionalFormatting sqref="F55:F66">
    <cfRule type="expression" dxfId="300" priority="29">
      <formula>$E$3&gt;45657</formula>
    </cfRule>
  </conditionalFormatting>
  <conditionalFormatting sqref="F68:F69">
    <cfRule type="expression" dxfId="299" priority="28">
      <formula>$E$3&gt;45657</formula>
    </cfRule>
  </conditionalFormatting>
  <conditionalFormatting sqref="F72">
    <cfRule type="expression" dxfId="298" priority="27">
      <formula>$E$3&gt;45657</formula>
    </cfRule>
  </conditionalFormatting>
  <conditionalFormatting sqref="F12:H12">
    <cfRule type="notContainsBlanks" dxfId="297" priority="35">
      <formula>LEN(TRIM(F12))&gt;0</formula>
    </cfRule>
  </conditionalFormatting>
  <conditionalFormatting sqref="F13:H13">
    <cfRule type="containsText" dxfId="296" priority="19" operator="containsText" text="1. - 4. Quartal">
      <formula>NOT(ISERROR(SEARCH("1. - 4. Quartal",F13)))</formula>
    </cfRule>
  </conditionalFormatting>
  <conditionalFormatting sqref="F25:H25">
    <cfRule type="cellIs" dxfId="295" priority="21" operator="greaterThan">
      <formula>0</formula>
    </cfRule>
  </conditionalFormatting>
  <conditionalFormatting sqref="F36:H36">
    <cfRule type="cellIs" dxfId="294" priority="20" operator="greaterThan">
      <formula>0</formula>
    </cfRule>
  </conditionalFormatting>
  <conditionalFormatting sqref="F38:H38">
    <cfRule type="cellIs" dxfId="293" priority="22" operator="greaterThan">
      <formula>0</formula>
    </cfRule>
  </conditionalFormatting>
  <conditionalFormatting sqref="F49:H50">
    <cfRule type="cellIs" dxfId="292" priority="24" operator="greaterThan">
      <formula>0</formula>
    </cfRule>
  </conditionalFormatting>
  <conditionalFormatting sqref="F54:H54">
    <cfRule type="cellIs" dxfId="291" priority="23" operator="greaterThan">
      <formula>0</formula>
    </cfRule>
  </conditionalFormatting>
  <conditionalFormatting sqref="F67:H67">
    <cfRule type="cellIs" dxfId="290" priority="25" operator="greaterThan">
      <formula>0</formula>
    </cfRule>
  </conditionalFormatting>
  <conditionalFormatting sqref="F70:H70">
    <cfRule type="cellIs" dxfId="289" priority="26" operator="greaterThan">
      <formula>0</formula>
    </cfRule>
  </conditionalFormatting>
  <conditionalFormatting sqref="F74:H74">
    <cfRule type="cellIs" dxfId="288" priority="18" operator="greaterThan">
      <formula>0</formula>
    </cfRule>
  </conditionalFormatting>
  <conditionalFormatting sqref="G15:G24">
    <cfRule type="expression" dxfId="287" priority="17">
      <formula>$E$3&gt;46022</formula>
    </cfRule>
  </conditionalFormatting>
  <conditionalFormatting sqref="G26:G35">
    <cfRule type="expression" dxfId="286" priority="15">
      <formula>$E$3&gt;46022</formula>
    </cfRule>
  </conditionalFormatting>
  <conditionalFormatting sqref="G37">
    <cfRule type="expression" dxfId="285" priority="14">
      <formula>$E$3&gt;46022</formula>
    </cfRule>
  </conditionalFormatting>
  <conditionalFormatting sqref="G39:G48">
    <cfRule type="expression" dxfId="284" priority="13">
      <formula>$E$3&gt;46022</formula>
    </cfRule>
  </conditionalFormatting>
  <conditionalFormatting sqref="G52:G53">
    <cfRule type="expression" dxfId="283" priority="12">
      <formula>$E$3&gt;46022</formula>
    </cfRule>
  </conditionalFormatting>
  <conditionalFormatting sqref="G55:G66">
    <cfRule type="expression" dxfId="282" priority="9">
      <formula>$E$3&gt;46022</formula>
    </cfRule>
  </conditionalFormatting>
  <conditionalFormatting sqref="G68:G69">
    <cfRule type="expression" dxfId="281" priority="10">
      <formula>$E$3&gt;46022</formula>
    </cfRule>
  </conditionalFormatting>
  <conditionalFormatting sqref="G72">
    <cfRule type="expression" dxfId="280" priority="8">
      <formula>$E$3&gt;46022</formula>
    </cfRule>
  </conditionalFormatting>
  <conditionalFormatting sqref="H15:H24">
    <cfRule type="expression" dxfId="279" priority="16">
      <formula>$E$3&gt;46387</formula>
    </cfRule>
  </conditionalFormatting>
  <conditionalFormatting sqref="H26:H35">
    <cfRule type="expression" dxfId="278" priority="7">
      <formula>$E$3&gt;46387</formula>
    </cfRule>
  </conditionalFormatting>
  <conditionalFormatting sqref="H37">
    <cfRule type="expression" dxfId="277" priority="6">
      <formula>$E$3&gt;46387</formula>
    </cfRule>
  </conditionalFormatting>
  <conditionalFormatting sqref="H39:H48">
    <cfRule type="expression" dxfId="276" priority="5">
      <formula>$E$3&gt;46387</formula>
    </cfRule>
  </conditionalFormatting>
  <conditionalFormatting sqref="H52:H53">
    <cfRule type="expression" dxfId="275" priority="4">
      <formula>$E$3&gt;46387</formula>
    </cfRule>
  </conditionalFormatting>
  <conditionalFormatting sqref="H55:H66">
    <cfRule type="expression" dxfId="274" priority="3">
      <formula>$E$3&gt;46387</formula>
    </cfRule>
  </conditionalFormatting>
  <conditionalFormatting sqref="H68:H69">
    <cfRule type="expression" dxfId="273" priority="2">
      <formula>$E$3&gt;46387</formula>
    </cfRule>
  </conditionalFormatting>
  <conditionalFormatting sqref="H72">
    <cfRule type="expression" dxfId="272" priority="1">
      <formula>$E$3&gt;46387</formula>
    </cfRule>
  </conditionalFormatting>
  <dataValidations count="4">
    <dataValidation type="decimal" allowBlank="1" showInputMessage="1" showErrorMessage="1" error="Bitte nur positive Werte einfügen!" sqref="I46:K50 H46:H48" xr:uid="{00000000-0002-0000-3100-000000000000}">
      <formula1>0</formula1>
      <formula2>999999999999999000</formula2>
    </dataValidation>
    <dataValidation type="decimal" allowBlank="1" showInputMessage="1" showErrorMessage="1" error="Bitte nur positive Werte einfügen!" sqref="G54:K58 E61 I28:K44 G60:K61 H37 H39:H44 H28:H35" xr:uid="{00000000-0002-0000-3100-000001000000}">
      <formula1>0</formula1>
      <formula2>999999999999</formula2>
    </dataValidation>
    <dataValidation type="decimal" allowBlank="1" showInputMessage="1" showErrorMessage="1" error="Bitte nur positive Werte einfügen!" sqref="I22:K26 H26 G22:H24" xr:uid="{00000000-0002-0000-3100-000002000000}">
      <formula1>0</formula1>
      <formula2>9999999999999</formula2>
    </dataValidation>
    <dataValidation allowBlank="1" showInputMessage="1" prompt="Rote Markierung, wenn Zellen außerhalb der Lfz. befüllt sind." sqref="F63" xr:uid="{EB6A7046-E40A-4FC9-8C06-544258713893}"/>
  </dataValidations>
  <pageMargins left="0.23622047244094491" right="0.23622047244094491" top="0.74803149606299213" bottom="0.74803149606299213" header="0.31496062992125984" footer="0.31496062992125984"/>
  <pageSetup paperSize="8" scale="85" orientation="portrait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3100-000004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3100-000005000000}">
          <x14:formula1>
            <xm:f>'Strat.Ziele_Projektträger_Förd.'!$C$6:$C$15</xm:f>
          </x14:formula1>
          <xm:sqref>K9 H9</xm:sqref>
        </x14:dataValidation>
        <x14:dataValidation type="list" allowBlank="1" showInputMessage="1" showErrorMessage="1" xr:uid="{00000000-0002-0000-3100-000006000000}">
          <x14:formula1>
            <xm:f>Listen!$B$2:$B$34</xm:f>
          </x14:formula1>
          <xm:sqref>E18</xm:sqref>
        </x14:dataValidation>
        <x14:dataValidation type="list" allowBlank="1" showInputMessage="1" showErrorMessage="1" xr:uid="{00000000-0002-0000-3100-000007000000}">
          <x14:formula1>
            <xm:f>'Strat.Ziele_Projektträger_Förd.'!$C$34:$C$43</xm:f>
          </x14:formula1>
          <xm:sqref>I9:J9</xm:sqref>
        </x14:dataValidation>
        <x14:dataValidation type="list" allowBlank="1" showInputMessage="1" showErrorMessage="1" xr:uid="{00000000-0002-0000-3100-000008000000}">
          <x14:formula1>
            <xm:f>Listen!$S$3:$S$50</xm:f>
          </x14:formula1>
          <xm:sqref>F9</xm:sqref>
        </x14:dataValidation>
      </x14:dataValidation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J75"/>
  <sheetViews>
    <sheetView topLeftCell="A2" workbookViewId="0">
      <selection activeCell="F12" sqref="F12:H74"/>
    </sheetView>
  </sheetViews>
  <sheetFormatPr baseColWidth="10" defaultColWidth="16.7109375" defaultRowHeight="15" outlineLevelRow="1" x14ac:dyDescent="0.25"/>
  <cols>
    <col min="1" max="1" width="2.7109375" style="1" customWidth="1"/>
    <col min="2" max="2" width="3.7109375" style="1" customWidth="1"/>
    <col min="3" max="3" width="36.7109375" style="1" customWidth="1"/>
    <col min="4" max="7" width="17.7109375" style="1" customWidth="1"/>
    <col min="8" max="8" width="16.7109375" style="1"/>
    <col min="9" max="10" width="16.7109375" style="1" customWidth="1"/>
    <col min="11" max="11" width="3.7109375" style="1" customWidth="1"/>
    <col min="12" max="16384" width="16.7109375" style="1"/>
  </cols>
  <sheetData>
    <row r="1" spans="1:10" hidden="1" x14ac:dyDescent="0.25">
      <c r="A1" s="19" t="str">
        <f ca="1">MID(CELL("filename",A1),FIND("]",CELL("filename",A1))+1,256)</f>
        <v>Projekt43</v>
      </c>
      <c r="B1" s="19"/>
      <c r="C1" s="20"/>
      <c r="D1" s="1" t="str">
        <f ca="1">MID(CELL("Dateiname",A2),FIND("]",CELL("Dateiname",A2))+1,31)</f>
        <v>Projekt43</v>
      </c>
      <c r="G1" s="21"/>
    </row>
    <row r="3" spans="1:10" hidden="1" outlineLevel="1" x14ac:dyDescent="0.25">
      <c r="C3" s="1" t="s">
        <v>324</v>
      </c>
      <c r="D3" s="1" t="str">
        <f>+LEFT(D9,2)</f>
        <v>RM</v>
      </c>
      <c r="E3" s="327">
        <f>+F9</f>
        <v>44227</v>
      </c>
      <c r="F3" s="327">
        <f>+F9</f>
        <v>44227</v>
      </c>
      <c r="G3" s="327">
        <f>+F9</f>
        <v>44227</v>
      </c>
      <c r="H3" s="1" t="str">
        <f>+G12</f>
        <v xml:space="preserve"> </v>
      </c>
      <c r="I3" s="1" t="str">
        <f>+H12</f>
        <v xml:space="preserve"> </v>
      </c>
    </row>
    <row r="4" spans="1:10" ht="15.75" collapsed="1" x14ac:dyDescent="0.25">
      <c r="C4" s="22" t="str">
        <f>+CONCATENATE(C9," (EU-kofinanziert)")</f>
        <v>Projekt 43 (EU-kofinanziert)</v>
      </c>
      <c r="D4" s="22"/>
      <c r="E4" s="22"/>
    </row>
    <row r="5" spans="1:10" ht="15.75" x14ac:dyDescent="0.25">
      <c r="C5" s="22"/>
    </row>
    <row r="6" spans="1:10" s="23" customFormat="1" x14ac:dyDescent="0.25">
      <c r="C6" s="179" t="s">
        <v>18</v>
      </c>
      <c r="D6" s="7" t="s">
        <v>18</v>
      </c>
      <c r="E6" s="377" t="s">
        <v>20</v>
      </c>
      <c r="F6" s="378"/>
      <c r="G6" s="7" t="s">
        <v>18</v>
      </c>
      <c r="H6" s="7"/>
      <c r="I6" s="7" t="s">
        <v>251</v>
      </c>
      <c r="J6" s="374" t="s">
        <v>380</v>
      </c>
    </row>
    <row r="7" spans="1:10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</row>
    <row r="8" spans="1:10" ht="5.0999999999999996" customHeight="1" x14ac:dyDescent="0.25"/>
    <row r="9" spans="1:10" s="24" customFormat="1" ht="51" customHeight="1" x14ac:dyDescent="0.25">
      <c r="C9" s="124" t="s">
        <v>388</v>
      </c>
      <c r="D9" s="124" t="s">
        <v>163</v>
      </c>
      <c r="E9" s="125">
        <v>44197</v>
      </c>
      <c r="F9" s="125">
        <v>44227</v>
      </c>
      <c r="G9" s="268" t="s">
        <v>24</v>
      </c>
      <c r="H9" s="268" t="s">
        <v>10</v>
      </c>
      <c r="I9" s="268" t="s">
        <v>10</v>
      </c>
      <c r="J9" s="375"/>
    </row>
    <row r="10" spans="1:10" s="144" customFormat="1" ht="26.1" customHeight="1" x14ac:dyDescent="0.2">
      <c r="C10" s="177"/>
      <c r="D10" s="241"/>
      <c r="G10" s="145"/>
      <c r="I10" s="220"/>
      <c r="J10" s="220"/>
    </row>
    <row r="11" spans="1:10" s="25" customFormat="1" x14ac:dyDescent="0.25">
      <c r="D11" s="236"/>
    </row>
    <row r="12" spans="1:10" x14ac:dyDescent="0.25">
      <c r="C12" s="2"/>
      <c r="D12" s="192" t="s">
        <v>154</v>
      </c>
      <c r="E12" s="339">
        <f>+Finanztabelle!F2</f>
        <v>2024</v>
      </c>
      <c r="F12" s="341" t="str">
        <f>+IF(E3&gt;45657,E12+1," ")</f>
        <v xml:space="preserve"> </v>
      </c>
      <c r="G12" s="341" t="str">
        <f>+IF(AND(E3&gt;45657,F3&gt;46022),F12+1," ")</f>
        <v xml:space="preserve"> </v>
      </c>
      <c r="H12" s="341" t="str">
        <f>+IF(AND(E3&gt;45657,F3&gt;46022,G3&gt;46387),G12+1," ")</f>
        <v xml:space="preserve"> </v>
      </c>
      <c r="I12" s="243"/>
      <c r="J12" s="243"/>
    </row>
    <row r="13" spans="1:10" s="23" customFormat="1" x14ac:dyDescent="0.25">
      <c r="C13" s="17" t="s">
        <v>37</v>
      </c>
      <c r="D13" s="192" t="s">
        <v>364</v>
      </c>
      <c r="E13" s="269" t="s">
        <v>252</v>
      </c>
      <c r="F13" s="342" t="str">
        <f>+IF(F12=" ","","1. - 4. Quartal")</f>
        <v/>
      </c>
      <c r="G13" s="342" t="str">
        <f>+IF(G12=" ","","1. - 4. Quartal")</f>
        <v/>
      </c>
      <c r="H13" s="342" t="str">
        <f>+IF(H12=" ","","1. - 4. Quartal")</f>
        <v/>
      </c>
      <c r="I13" s="190"/>
      <c r="J13" s="190"/>
    </row>
    <row r="14" spans="1:10" ht="5.0999999999999996" customHeight="1" x14ac:dyDescent="0.25"/>
    <row r="15" spans="1:10" s="26" customFormat="1" x14ac:dyDescent="0.25">
      <c r="A15" s="1"/>
      <c r="B15" s="426" t="s">
        <v>3</v>
      </c>
      <c r="C15" s="194" t="s">
        <v>253</v>
      </c>
      <c r="D15" s="26">
        <f t="shared" ref="D15:D24" si="0">+SUM(E15:H15)</f>
        <v>0</v>
      </c>
      <c r="E15" s="340"/>
      <c r="F15" s="350"/>
      <c r="G15" s="350"/>
      <c r="H15" s="350"/>
    </row>
    <row r="16" spans="1:10" s="26" customFormat="1" x14ac:dyDescent="0.25">
      <c r="A16" s="1"/>
      <c r="B16" s="426"/>
      <c r="C16" s="194" t="s">
        <v>253</v>
      </c>
      <c r="D16" s="26">
        <f t="shared" si="0"/>
        <v>0</v>
      </c>
      <c r="E16" s="340"/>
      <c r="F16" s="350"/>
      <c r="G16" s="350"/>
      <c r="H16" s="350"/>
    </row>
    <row r="17" spans="1:8" s="26" customFormat="1" x14ac:dyDescent="0.25">
      <c r="A17" s="1"/>
      <c r="B17" s="426"/>
      <c r="C17" s="196"/>
      <c r="D17" s="26">
        <f t="shared" si="0"/>
        <v>0</v>
      </c>
      <c r="E17" s="340"/>
      <c r="F17" s="350"/>
      <c r="G17" s="350"/>
      <c r="H17" s="350"/>
    </row>
    <row r="18" spans="1:8" s="26" customFormat="1" x14ac:dyDescent="0.25">
      <c r="A18" s="1"/>
      <c r="B18" s="426"/>
      <c r="C18" s="196"/>
      <c r="D18" s="26">
        <f t="shared" si="0"/>
        <v>0</v>
      </c>
      <c r="E18" s="340"/>
      <c r="F18" s="350"/>
      <c r="G18" s="350"/>
      <c r="H18" s="350"/>
    </row>
    <row r="19" spans="1:8" s="26" customFormat="1" x14ac:dyDescent="0.25">
      <c r="A19" s="1"/>
      <c r="B19" s="426"/>
      <c r="C19" s="196"/>
      <c r="D19" s="26">
        <f t="shared" si="0"/>
        <v>0</v>
      </c>
      <c r="E19" s="340"/>
      <c r="F19" s="350"/>
      <c r="G19" s="350"/>
      <c r="H19" s="350"/>
    </row>
    <row r="20" spans="1:8" s="26" customFormat="1" x14ac:dyDescent="0.25">
      <c r="A20" s="1"/>
      <c r="B20" s="426"/>
      <c r="C20" s="196"/>
      <c r="D20" s="26">
        <f t="shared" si="0"/>
        <v>0</v>
      </c>
      <c r="E20" s="340"/>
      <c r="F20" s="350"/>
      <c r="G20" s="350"/>
      <c r="H20" s="350"/>
    </row>
    <row r="21" spans="1:8" s="26" customFormat="1" x14ac:dyDescent="0.25">
      <c r="A21" s="1"/>
      <c r="B21" s="426"/>
      <c r="C21" s="196"/>
      <c r="D21" s="26">
        <f t="shared" si="0"/>
        <v>0</v>
      </c>
      <c r="E21" s="340"/>
      <c r="F21" s="350"/>
      <c r="G21" s="350"/>
      <c r="H21" s="350"/>
    </row>
    <row r="22" spans="1:8" s="26" customFormat="1" x14ac:dyDescent="0.25">
      <c r="A22" s="1"/>
      <c r="B22" s="426"/>
      <c r="C22" s="196"/>
      <c r="D22" s="26">
        <f t="shared" si="0"/>
        <v>0</v>
      </c>
      <c r="E22" s="340"/>
      <c r="F22" s="350"/>
      <c r="G22" s="350"/>
      <c r="H22" s="350"/>
    </row>
    <row r="23" spans="1:8" s="26" customFormat="1" x14ac:dyDescent="0.25">
      <c r="A23" s="1"/>
      <c r="B23" s="426"/>
      <c r="C23" s="196"/>
      <c r="D23" s="26">
        <f t="shared" si="0"/>
        <v>0</v>
      </c>
      <c r="E23" s="340"/>
      <c r="F23" s="350"/>
      <c r="G23" s="350"/>
      <c r="H23" s="350"/>
    </row>
    <row r="24" spans="1:8" s="26" customFormat="1" x14ac:dyDescent="0.25">
      <c r="A24" s="1"/>
      <c r="B24" s="426"/>
      <c r="C24" s="270"/>
      <c r="D24" s="26">
        <f t="shared" si="0"/>
        <v>0</v>
      </c>
      <c r="E24" s="340"/>
      <c r="F24" s="350"/>
      <c r="G24" s="350"/>
      <c r="H24" s="350"/>
    </row>
    <row r="25" spans="1:8" s="6" customFormat="1" x14ac:dyDescent="0.25">
      <c r="A25" s="1"/>
      <c r="B25" s="426"/>
      <c r="C25" s="246" t="s">
        <v>196</v>
      </c>
      <c r="D25" s="200">
        <f>SUM(D15:D24)</f>
        <v>0</v>
      </c>
      <c r="E25" s="200">
        <f>SUM(E15:E24)</f>
        <v>0</v>
      </c>
      <c r="F25" s="333">
        <f>SUM(F15:F24)</f>
        <v>0</v>
      </c>
      <c r="G25" s="333">
        <f>SUM(G15:G24)</f>
        <v>0</v>
      </c>
      <c r="H25" s="333">
        <f>SUM(H15:H24)</f>
        <v>0</v>
      </c>
    </row>
    <row r="26" spans="1:8" s="26" customFormat="1" x14ac:dyDescent="0.25">
      <c r="A26" s="1"/>
      <c r="B26" s="426"/>
      <c r="C26" s="202" t="s">
        <v>254</v>
      </c>
      <c r="D26" s="26">
        <f t="shared" ref="D26:D35" si="1">+SUM(E26:H26)</f>
        <v>0</v>
      </c>
      <c r="E26" s="340"/>
      <c r="F26" s="350"/>
      <c r="G26" s="350"/>
      <c r="H26" s="350"/>
    </row>
    <row r="27" spans="1:8" s="26" customFormat="1" x14ac:dyDescent="0.25">
      <c r="A27" s="1"/>
      <c r="B27" s="426"/>
      <c r="C27" s="205"/>
      <c r="D27" s="26">
        <f t="shared" si="1"/>
        <v>0</v>
      </c>
      <c r="E27" s="340"/>
      <c r="F27" s="350"/>
      <c r="G27" s="350"/>
      <c r="H27" s="350"/>
    </row>
    <row r="28" spans="1:8" s="26" customFormat="1" x14ac:dyDescent="0.25">
      <c r="A28" s="1"/>
      <c r="B28" s="426"/>
      <c r="C28" s="205"/>
      <c r="D28" s="26">
        <f t="shared" si="1"/>
        <v>0</v>
      </c>
      <c r="E28" s="340"/>
      <c r="F28" s="350"/>
      <c r="G28" s="350"/>
      <c r="H28" s="350"/>
    </row>
    <row r="29" spans="1:8" s="26" customFormat="1" x14ac:dyDescent="0.25">
      <c r="A29" s="1"/>
      <c r="B29" s="426"/>
      <c r="C29" s="205"/>
      <c r="D29" s="26">
        <f t="shared" si="1"/>
        <v>0</v>
      </c>
      <c r="E29" s="340"/>
      <c r="F29" s="350"/>
      <c r="G29" s="350"/>
      <c r="H29" s="350"/>
    </row>
    <row r="30" spans="1:8" s="26" customFormat="1" x14ac:dyDescent="0.25">
      <c r="A30" s="1"/>
      <c r="B30" s="426"/>
      <c r="C30" s="205"/>
      <c r="D30" s="26">
        <f t="shared" si="1"/>
        <v>0</v>
      </c>
      <c r="E30" s="340"/>
      <c r="F30" s="350"/>
      <c r="G30" s="350"/>
      <c r="H30" s="350"/>
    </row>
    <row r="31" spans="1:8" s="26" customFormat="1" x14ac:dyDescent="0.25">
      <c r="A31" s="1"/>
      <c r="B31" s="426"/>
      <c r="C31" s="205"/>
      <c r="D31" s="26">
        <f t="shared" si="1"/>
        <v>0</v>
      </c>
      <c r="E31" s="340"/>
      <c r="F31" s="350"/>
      <c r="G31" s="350"/>
      <c r="H31" s="350"/>
    </row>
    <row r="32" spans="1:8" s="26" customFormat="1" x14ac:dyDescent="0.25">
      <c r="A32" s="1"/>
      <c r="B32" s="426"/>
      <c r="C32" s="205"/>
      <c r="D32" s="26">
        <f t="shared" si="1"/>
        <v>0</v>
      </c>
      <c r="E32" s="340"/>
      <c r="F32" s="350"/>
      <c r="G32" s="350"/>
      <c r="H32" s="350"/>
    </row>
    <row r="33" spans="1:8" s="26" customFormat="1" x14ac:dyDescent="0.25">
      <c r="A33" s="1"/>
      <c r="B33" s="426"/>
      <c r="C33" s="205"/>
      <c r="D33" s="26">
        <f t="shared" si="1"/>
        <v>0</v>
      </c>
      <c r="E33" s="340"/>
      <c r="F33" s="350"/>
      <c r="G33" s="350"/>
      <c r="H33" s="350"/>
    </row>
    <row r="34" spans="1:8" s="26" customFormat="1" x14ac:dyDescent="0.25">
      <c r="A34" s="1"/>
      <c r="B34" s="426"/>
      <c r="C34" s="205"/>
      <c r="D34" s="26">
        <f t="shared" si="1"/>
        <v>0</v>
      </c>
      <c r="E34" s="340"/>
      <c r="F34" s="350"/>
      <c r="G34" s="350"/>
      <c r="H34" s="350"/>
    </row>
    <row r="35" spans="1:8" s="26" customFormat="1" x14ac:dyDescent="0.25">
      <c r="A35" s="1"/>
      <c r="B35" s="426"/>
      <c r="C35" s="205"/>
      <c r="D35" s="26">
        <f t="shared" si="1"/>
        <v>0</v>
      </c>
      <c r="E35" s="340"/>
      <c r="F35" s="350"/>
      <c r="G35" s="350"/>
      <c r="H35" s="350"/>
    </row>
    <row r="36" spans="1:8" s="26" customFormat="1" x14ac:dyDescent="0.25">
      <c r="A36" s="1"/>
      <c r="B36" s="426"/>
      <c r="C36" s="247" t="s">
        <v>200</v>
      </c>
      <c r="D36" s="242">
        <f>SUM(D26:D35)</f>
        <v>0</v>
      </c>
      <c r="E36" s="242">
        <f>SUM(E26:E35)</f>
        <v>0</v>
      </c>
      <c r="F36" s="334">
        <f>SUM(F26:F35)</f>
        <v>0</v>
      </c>
      <c r="G36" s="334">
        <f>SUM(G26:G35)</f>
        <v>0</v>
      </c>
      <c r="H36" s="334">
        <f>SUM(H26:H35)</f>
        <v>0</v>
      </c>
    </row>
    <row r="37" spans="1:8" s="26" customFormat="1" x14ac:dyDescent="0.25">
      <c r="A37" s="1"/>
      <c r="B37" s="426"/>
      <c r="C37" s="247" t="s">
        <v>201</v>
      </c>
      <c r="D37" s="26">
        <f>+SUM(E37:H37)</f>
        <v>0</v>
      </c>
      <c r="E37" s="340"/>
      <c r="F37" s="350"/>
      <c r="G37" s="350"/>
      <c r="H37" s="350"/>
    </row>
    <row r="38" spans="1:8" s="6" customFormat="1" x14ac:dyDescent="0.25">
      <c r="A38" s="1"/>
      <c r="B38" s="426"/>
      <c r="C38" s="246" t="s">
        <v>46</v>
      </c>
      <c r="D38" s="200">
        <f>+D36+D37</f>
        <v>0</v>
      </c>
      <c r="E38" s="200">
        <f>+E36+E37</f>
        <v>0</v>
      </c>
      <c r="F38" s="333">
        <f>+F36+F37</f>
        <v>0</v>
      </c>
      <c r="G38" s="333">
        <f>+G36+G37</f>
        <v>0</v>
      </c>
      <c r="H38" s="333">
        <f>+H36+H37</f>
        <v>0</v>
      </c>
    </row>
    <row r="39" spans="1:8" s="26" customFormat="1" x14ac:dyDescent="0.25">
      <c r="A39" s="1"/>
      <c r="B39" s="426"/>
      <c r="C39" s="194" t="s">
        <v>255</v>
      </c>
      <c r="D39" s="26">
        <f t="shared" ref="D39:D48" si="2">+SUM(E39:H39)</f>
        <v>0</v>
      </c>
      <c r="E39" s="340"/>
      <c r="F39" s="350"/>
      <c r="G39" s="350"/>
      <c r="H39" s="350"/>
    </row>
    <row r="40" spans="1:8" s="26" customFormat="1" x14ac:dyDescent="0.25">
      <c r="A40" s="1"/>
      <c r="B40" s="426"/>
      <c r="C40" s="194"/>
      <c r="D40" s="26">
        <f t="shared" si="2"/>
        <v>0</v>
      </c>
      <c r="E40" s="340"/>
      <c r="F40" s="350"/>
      <c r="G40" s="350"/>
      <c r="H40" s="350"/>
    </row>
    <row r="41" spans="1:8" s="26" customFormat="1" x14ac:dyDescent="0.25">
      <c r="A41" s="1"/>
      <c r="B41" s="426"/>
      <c r="C41" s="194"/>
      <c r="D41" s="26">
        <f t="shared" si="2"/>
        <v>0</v>
      </c>
      <c r="E41" s="340"/>
      <c r="F41" s="350"/>
      <c r="G41" s="350"/>
      <c r="H41" s="350"/>
    </row>
    <row r="42" spans="1:8" s="26" customFormat="1" x14ac:dyDescent="0.25">
      <c r="A42" s="1"/>
      <c r="B42" s="426"/>
      <c r="C42" s="194"/>
      <c r="D42" s="26">
        <f t="shared" si="2"/>
        <v>0</v>
      </c>
      <c r="E42" s="340"/>
      <c r="F42" s="350"/>
      <c r="G42" s="350"/>
      <c r="H42" s="350"/>
    </row>
    <row r="43" spans="1:8" s="26" customFormat="1" x14ac:dyDescent="0.25">
      <c r="A43" s="1"/>
      <c r="B43" s="426"/>
      <c r="C43" s="194"/>
      <c r="D43" s="26">
        <f t="shared" si="2"/>
        <v>0</v>
      </c>
      <c r="E43" s="340"/>
      <c r="F43" s="350"/>
      <c r="G43" s="350"/>
      <c r="H43" s="350"/>
    </row>
    <row r="44" spans="1:8" s="26" customFormat="1" x14ac:dyDescent="0.25">
      <c r="A44" s="1"/>
      <c r="B44" s="426"/>
      <c r="C44" s="194"/>
      <c r="D44" s="26">
        <f t="shared" si="2"/>
        <v>0</v>
      </c>
      <c r="E44" s="340"/>
      <c r="F44" s="350"/>
      <c r="G44" s="350"/>
      <c r="H44" s="350"/>
    </row>
    <row r="45" spans="1:8" s="26" customFormat="1" x14ac:dyDescent="0.25">
      <c r="A45" s="1"/>
      <c r="B45" s="426"/>
      <c r="C45" s="194"/>
      <c r="D45" s="26">
        <f t="shared" si="2"/>
        <v>0</v>
      </c>
      <c r="E45" s="340"/>
      <c r="F45" s="350"/>
      <c r="G45" s="350"/>
      <c r="H45" s="350"/>
    </row>
    <row r="46" spans="1:8" s="26" customFormat="1" x14ac:dyDescent="0.25">
      <c r="A46" s="1"/>
      <c r="B46" s="426"/>
      <c r="C46" s="194"/>
      <c r="D46" s="26">
        <f t="shared" si="2"/>
        <v>0</v>
      </c>
      <c r="E46" s="340"/>
      <c r="F46" s="350"/>
      <c r="G46" s="350"/>
      <c r="H46" s="350"/>
    </row>
    <row r="47" spans="1:8" s="26" customFormat="1" x14ac:dyDescent="0.25">
      <c r="A47" s="1"/>
      <c r="B47" s="426"/>
      <c r="C47" s="196"/>
      <c r="D47" s="26">
        <f t="shared" si="2"/>
        <v>0</v>
      </c>
      <c r="E47" s="340"/>
      <c r="F47" s="350"/>
      <c r="G47" s="350"/>
      <c r="H47" s="350"/>
    </row>
    <row r="48" spans="1:8" s="26" customFormat="1" x14ac:dyDescent="0.25">
      <c r="A48" s="1"/>
      <c r="B48" s="426"/>
      <c r="C48" s="196"/>
      <c r="D48" s="26">
        <f t="shared" si="2"/>
        <v>0</v>
      </c>
      <c r="E48" s="340"/>
      <c r="F48" s="350"/>
      <c r="G48" s="350"/>
      <c r="H48" s="350"/>
    </row>
    <row r="49" spans="1:10" s="6" customFormat="1" x14ac:dyDescent="0.25">
      <c r="A49" s="1"/>
      <c r="B49" s="426"/>
      <c r="C49" s="246" t="s">
        <v>204</v>
      </c>
      <c r="D49" s="200">
        <f>SUM(D39:D48)</f>
        <v>0</v>
      </c>
      <c r="E49" s="200">
        <f>SUM(E39:E48)</f>
        <v>0</v>
      </c>
      <c r="F49" s="333">
        <f>SUM(F39:F48)</f>
        <v>0</v>
      </c>
      <c r="G49" s="333">
        <f>SUM(G39:G48)</f>
        <v>0</v>
      </c>
      <c r="H49" s="333">
        <f>SUM(H39:H48)</f>
        <v>0</v>
      </c>
    </row>
    <row r="50" spans="1:10" s="6" customFormat="1" x14ac:dyDescent="0.25">
      <c r="A50" s="1"/>
      <c r="B50" s="426"/>
      <c r="C50" s="246" t="s">
        <v>3</v>
      </c>
      <c r="D50" s="200">
        <f t="shared" ref="D50:E50" si="3">+D25+D38+D49</f>
        <v>0</v>
      </c>
      <c r="E50" s="200">
        <f t="shared" si="3"/>
        <v>0</v>
      </c>
      <c r="F50" s="333">
        <f>+F25+F38+F49</f>
        <v>0</v>
      </c>
      <c r="G50" s="333">
        <f t="shared" ref="G50:H50" si="4">+G25+G38+G49</f>
        <v>0</v>
      </c>
      <c r="H50" s="333">
        <f t="shared" si="4"/>
        <v>0</v>
      </c>
    </row>
    <row r="51" spans="1:10" s="28" customFormat="1" ht="5.0999999999999996" customHeight="1" x14ac:dyDescent="0.25">
      <c r="A51" s="1"/>
      <c r="B51" s="1"/>
      <c r="C51" s="30"/>
    </row>
    <row r="52" spans="1:10" s="28" customFormat="1" ht="15" customHeight="1" x14ac:dyDescent="0.25">
      <c r="A52" s="1"/>
      <c r="B52" s="427" t="s">
        <v>205</v>
      </c>
      <c r="C52" s="249" t="s">
        <v>146</v>
      </c>
      <c r="D52" s="26">
        <f t="shared" ref="D52:D53" si="5">+SUM(E52:H52)</f>
        <v>0</v>
      </c>
      <c r="E52" s="340"/>
      <c r="F52" s="350"/>
      <c r="G52" s="350"/>
      <c r="H52" s="350"/>
      <c r="I52" s="26"/>
      <c r="J52" s="26"/>
    </row>
    <row r="53" spans="1:10" s="28" customFormat="1" ht="15" customHeight="1" x14ac:dyDescent="0.25">
      <c r="A53" s="1"/>
      <c r="B53" s="427"/>
      <c r="C53" s="249" t="s">
        <v>147</v>
      </c>
      <c r="D53" s="26">
        <f t="shared" si="5"/>
        <v>0</v>
      </c>
      <c r="E53" s="340"/>
      <c r="F53" s="350"/>
      <c r="G53" s="350"/>
      <c r="H53" s="350"/>
      <c r="I53" s="26"/>
      <c r="J53" s="26"/>
    </row>
    <row r="54" spans="1:10" s="28" customFormat="1" x14ac:dyDescent="0.25">
      <c r="A54" s="1"/>
      <c r="B54" s="427"/>
      <c r="C54" s="250" t="s">
        <v>206</v>
      </c>
      <c r="D54" s="200">
        <f>SUM(D52:D53)</f>
        <v>0</v>
      </c>
      <c r="E54" s="200">
        <f>SUM(E52:E53)</f>
        <v>0</v>
      </c>
      <c r="F54" s="333">
        <f>SUM(F52:F53)</f>
        <v>0</v>
      </c>
      <c r="G54" s="333">
        <f>SUM(G52:G53)</f>
        <v>0</v>
      </c>
      <c r="H54" s="333">
        <f>SUM(H52:H53)</f>
        <v>0</v>
      </c>
      <c r="I54" s="26"/>
      <c r="J54" s="26"/>
    </row>
    <row r="55" spans="1:10" s="28" customFormat="1" x14ac:dyDescent="0.25">
      <c r="A55" s="1"/>
      <c r="B55" s="427"/>
      <c r="C55" s="272" t="s">
        <v>321</v>
      </c>
      <c r="D55" s="26">
        <f t="shared" ref="D55:D66" si="6">+SUM(E55:H55)</f>
        <v>0</v>
      </c>
      <c r="E55" s="340"/>
      <c r="F55" s="350"/>
      <c r="G55" s="350"/>
      <c r="H55" s="350"/>
      <c r="I55" s="26"/>
      <c r="J55" s="26"/>
    </row>
    <row r="56" spans="1:10" s="28" customFormat="1" x14ac:dyDescent="0.25">
      <c r="A56" s="1"/>
      <c r="B56" s="427"/>
      <c r="C56" s="272" t="s">
        <v>256</v>
      </c>
      <c r="D56" s="26">
        <f t="shared" si="6"/>
        <v>0</v>
      </c>
      <c r="E56" s="340"/>
      <c r="F56" s="350"/>
      <c r="G56" s="350"/>
      <c r="H56" s="350"/>
      <c r="I56" s="26"/>
      <c r="J56" s="26"/>
    </row>
    <row r="57" spans="1:10" s="28" customFormat="1" x14ac:dyDescent="0.25">
      <c r="A57" s="1"/>
      <c r="B57" s="427"/>
      <c r="C57" s="272"/>
      <c r="D57" s="26">
        <f t="shared" si="6"/>
        <v>0</v>
      </c>
      <c r="E57" s="340"/>
      <c r="F57" s="350"/>
      <c r="G57" s="350"/>
      <c r="H57" s="350"/>
      <c r="I57" s="26"/>
      <c r="J57" s="26"/>
    </row>
    <row r="58" spans="1:10" s="28" customFormat="1" x14ac:dyDescent="0.25">
      <c r="A58" s="1"/>
      <c r="B58" s="427"/>
      <c r="C58" s="272"/>
      <c r="D58" s="26">
        <f t="shared" si="6"/>
        <v>0</v>
      </c>
      <c r="E58" s="340"/>
      <c r="F58" s="350"/>
      <c r="G58" s="350"/>
      <c r="H58" s="350"/>
      <c r="I58" s="26"/>
      <c r="J58" s="26"/>
    </row>
    <row r="59" spans="1:10" s="28" customFormat="1" x14ac:dyDescent="0.25">
      <c r="A59" s="1"/>
      <c r="B59" s="427"/>
      <c r="C59" s="272"/>
      <c r="D59" s="26">
        <f t="shared" si="6"/>
        <v>0</v>
      </c>
      <c r="E59" s="340"/>
      <c r="F59" s="350"/>
      <c r="G59" s="350"/>
      <c r="H59" s="350"/>
      <c r="I59" s="26"/>
      <c r="J59" s="26"/>
    </row>
    <row r="60" spans="1:10" s="28" customFormat="1" x14ac:dyDescent="0.25">
      <c r="A60" s="1"/>
      <c r="B60" s="427"/>
      <c r="C60" s="272"/>
      <c r="D60" s="26">
        <f t="shared" si="6"/>
        <v>0</v>
      </c>
      <c r="E60" s="340"/>
      <c r="F60" s="350"/>
      <c r="G60" s="350"/>
      <c r="H60" s="350"/>
      <c r="I60" s="26"/>
      <c r="J60" s="26"/>
    </row>
    <row r="61" spans="1:10" s="28" customFormat="1" x14ac:dyDescent="0.25">
      <c r="A61" s="1"/>
      <c r="B61" s="427"/>
      <c r="C61" s="272"/>
      <c r="D61" s="26">
        <f t="shared" si="6"/>
        <v>0</v>
      </c>
      <c r="E61" s="340"/>
      <c r="F61" s="350"/>
      <c r="G61" s="350"/>
      <c r="H61" s="350"/>
      <c r="I61" s="26"/>
      <c r="J61" s="26"/>
    </row>
    <row r="62" spans="1:10" s="28" customFormat="1" x14ac:dyDescent="0.25">
      <c r="A62" s="1"/>
      <c r="B62" s="427"/>
      <c r="C62" s="272"/>
      <c r="D62" s="26">
        <f t="shared" si="6"/>
        <v>0</v>
      </c>
      <c r="E62" s="340"/>
      <c r="F62" s="350"/>
      <c r="G62" s="350"/>
      <c r="H62" s="350"/>
      <c r="I62" s="26"/>
      <c r="J62" s="26"/>
    </row>
    <row r="63" spans="1:10" s="28" customFormat="1" x14ac:dyDescent="0.25">
      <c r="A63" s="1"/>
      <c r="B63" s="427"/>
      <c r="C63" s="272"/>
      <c r="D63" s="26">
        <f t="shared" si="6"/>
        <v>0</v>
      </c>
      <c r="E63" s="340"/>
      <c r="F63" s="350"/>
      <c r="G63" s="350"/>
      <c r="H63" s="350"/>
      <c r="I63" s="26"/>
      <c r="J63" s="26"/>
    </row>
    <row r="64" spans="1:10" s="28" customFormat="1" x14ac:dyDescent="0.25">
      <c r="A64" s="1"/>
      <c r="B64" s="427"/>
      <c r="C64" s="272"/>
      <c r="D64" s="26">
        <f t="shared" si="6"/>
        <v>0</v>
      </c>
      <c r="E64" s="340"/>
      <c r="F64" s="350"/>
      <c r="G64" s="350"/>
      <c r="H64" s="350"/>
      <c r="I64" s="26"/>
      <c r="J64" s="26"/>
    </row>
    <row r="65" spans="1:10" s="28" customFormat="1" x14ac:dyDescent="0.25">
      <c r="A65" s="1"/>
      <c r="B65" s="427"/>
      <c r="C65" s="272"/>
      <c r="D65" s="26">
        <f t="shared" si="6"/>
        <v>0</v>
      </c>
      <c r="E65" s="340"/>
      <c r="F65" s="350"/>
      <c r="G65" s="350"/>
      <c r="H65" s="350"/>
      <c r="I65" s="26"/>
      <c r="J65" s="26"/>
    </row>
    <row r="66" spans="1:10" s="28" customFormat="1" x14ac:dyDescent="0.25">
      <c r="A66" s="1"/>
      <c r="B66" s="427"/>
      <c r="C66" s="272"/>
      <c r="D66" s="26">
        <f t="shared" si="6"/>
        <v>0</v>
      </c>
      <c r="E66" s="340"/>
      <c r="F66" s="350"/>
      <c r="G66" s="350"/>
      <c r="H66" s="350"/>
      <c r="I66" s="26"/>
      <c r="J66" s="26"/>
    </row>
    <row r="67" spans="1:10" s="28" customFormat="1" ht="15" customHeight="1" x14ac:dyDescent="0.25">
      <c r="A67" s="1"/>
      <c r="B67" s="427"/>
      <c r="C67" s="250" t="s">
        <v>150</v>
      </c>
      <c r="D67" s="200">
        <f>+IFERROR(SUM(D55:D66),"")</f>
        <v>0</v>
      </c>
      <c r="E67" s="200">
        <f>+IFERROR(SUM(E55:E66),"")</f>
        <v>0</v>
      </c>
      <c r="F67" s="333">
        <f>+IFERROR(SUM(F55:F66),"")</f>
        <v>0</v>
      </c>
      <c r="G67" s="333">
        <f>+IFERROR(SUM(G55:G66),"")</f>
        <v>0</v>
      </c>
      <c r="H67" s="333">
        <f>+IFERROR(SUM(H55:H66),"")</f>
        <v>0</v>
      </c>
    </row>
    <row r="68" spans="1:10" s="28" customFormat="1" ht="15" customHeight="1" x14ac:dyDescent="0.25">
      <c r="A68" s="1"/>
      <c r="B68" s="427"/>
      <c r="C68" s="271" t="s">
        <v>175</v>
      </c>
      <c r="D68" s="26">
        <f t="shared" ref="D68:D69" si="7">+SUM(E68:H68)</f>
        <v>0</v>
      </c>
      <c r="E68" s="340"/>
      <c r="F68" s="350"/>
      <c r="G68" s="350"/>
      <c r="H68" s="350"/>
    </row>
    <row r="69" spans="1:10" s="28" customFormat="1" ht="15" customHeight="1" x14ac:dyDescent="0.25">
      <c r="A69" s="1"/>
      <c r="B69" s="427"/>
      <c r="C69" s="271" t="s">
        <v>25</v>
      </c>
      <c r="D69" s="26">
        <f t="shared" si="7"/>
        <v>0</v>
      </c>
      <c r="E69" s="340"/>
      <c r="F69" s="350"/>
      <c r="G69" s="350"/>
      <c r="H69" s="350"/>
      <c r="I69" s="26"/>
      <c r="J69" s="26"/>
    </row>
    <row r="70" spans="1:10" s="28" customFormat="1" ht="15" customHeight="1" x14ac:dyDescent="0.25">
      <c r="A70" s="1"/>
      <c r="B70" s="427"/>
      <c r="C70" s="250" t="s">
        <v>208</v>
      </c>
      <c r="D70" s="200">
        <f>+D54+D67+D68+D69</f>
        <v>0</v>
      </c>
      <c r="E70" s="200">
        <f>+E54+E67+E68+E69</f>
        <v>0</v>
      </c>
      <c r="F70" s="333">
        <f>+F54+F67+F68+F69</f>
        <v>0</v>
      </c>
      <c r="G70" s="333">
        <f t="shared" ref="G70:H70" si="8">+G54+G67+G68+G69</f>
        <v>0</v>
      </c>
      <c r="H70" s="333">
        <f t="shared" si="8"/>
        <v>0</v>
      </c>
      <c r="I70" s="244"/>
      <c r="J70" s="244"/>
    </row>
    <row r="71" spans="1:10" s="28" customFormat="1" ht="5.0999999999999996" customHeight="1" x14ac:dyDescent="0.25">
      <c r="A71" s="1"/>
      <c r="B71" s="1"/>
      <c r="C71" s="30"/>
    </row>
    <row r="72" spans="1:10" s="28" customFormat="1" x14ac:dyDescent="0.25">
      <c r="A72" s="1"/>
      <c r="B72" s="29" t="s">
        <v>28</v>
      </c>
      <c r="C72" s="255" t="s">
        <v>27</v>
      </c>
      <c r="D72" s="26">
        <f t="shared" ref="D72" si="9">+SUM(E72:H72)</f>
        <v>0</v>
      </c>
      <c r="E72" s="340"/>
      <c r="F72" s="350"/>
      <c r="G72" s="350"/>
      <c r="H72" s="350"/>
      <c r="I72" s="26"/>
      <c r="J72" s="26"/>
    </row>
    <row r="73" spans="1:10" s="28" customFormat="1" ht="5.0999999999999996" customHeight="1" x14ac:dyDescent="0.25">
      <c r="A73" s="1"/>
      <c r="B73" s="30"/>
      <c r="C73" s="30"/>
    </row>
    <row r="74" spans="1:10" s="28" customFormat="1" x14ac:dyDescent="0.25">
      <c r="A74" s="1"/>
      <c r="B74" s="31" t="s">
        <v>29</v>
      </c>
      <c r="C74" s="256" t="s">
        <v>30</v>
      </c>
      <c r="D74" s="200">
        <f>ROUND(-D50+D70+D72,4)</f>
        <v>0</v>
      </c>
      <c r="E74" s="200">
        <f>ROUND(-E50+E70+E72,4)</f>
        <v>0</v>
      </c>
      <c r="F74" s="333">
        <f>ROUND(-F50+F70+F72,4)</f>
        <v>0</v>
      </c>
      <c r="G74" s="333">
        <f>ROUND(-G50+G70+G72,4)</f>
        <v>0</v>
      </c>
      <c r="H74" s="333">
        <f>ROUND(-H50+H70+H72,4)</f>
        <v>0</v>
      </c>
      <c r="I74" s="244"/>
      <c r="J74" s="244"/>
    </row>
    <row r="75" spans="1:10" x14ac:dyDescent="0.25">
      <c r="G75" s="27"/>
      <c r="H75" s="27"/>
      <c r="I75" s="27"/>
      <c r="J75" s="27"/>
    </row>
  </sheetData>
  <sheetProtection algorithmName="SHA-512" hashValue="wzHfK/5aAuPV9kTPRZPtihj4ZfnIBx0XNVYaVrNd7EnpEw/eBYis6pIVmnq+X27EeMtRB2LsbNOyrDsAahI9vA==" saltValue="ISQI3ZC/6rHxoTWQeJcGRg==" spinCount="100000" sheet="1" formatRows="0"/>
  <mergeCells count="3">
    <mergeCell ref="E6:F6"/>
    <mergeCell ref="B15:B50"/>
    <mergeCell ref="B52:B70"/>
  </mergeCells>
  <conditionalFormatting sqref="F15:F24">
    <cfRule type="expression" dxfId="271" priority="34">
      <formula>$E$3&gt;45657</formula>
    </cfRule>
  </conditionalFormatting>
  <conditionalFormatting sqref="F26:F35">
    <cfRule type="expression" dxfId="270" priority="33">
      <formula>$E$3&gt;45657</formula>
    </cfRule>
  </conditionalFormatting>
  <conditionalFormatting sqref="F37">
    <cfRule type="expression" dxfId="269" priority="32">
      <formula>$E$3&gt;45657</formula>
    </cfRule>
  </conditionalFormatting>
  <conditionalFormatting sqref="F39:F48">
    <cfRule type="expression" dxfId="268" priority="31">
      <formula>$E$3&gt;45657</formula>
    </cfRule>
  </conditionalFormatting>
  <conditionalFormatting sqref="F52:F53">
    <cfRule type="expression" dxfId="267" priority="30">
      <formula>$E$3&gt;45657</formula>
    </cfRule>
  </conditionalFormatting>
  <conditionalFormatting sqref="F55:F66">
    <cfRule type="expression" dxfId="266" priority="29">
      <formula>$E$3&gt;45657</formula>
    </cfRule>
  </conditionalFormatting>
  <conditionalFormatting sqref="F68:F69">
    <cfRule type="expression" dxfId="265" priority="28">
      <formula>$E$3&gt;45657</formula>
    </cfRule>
  </conditionalFormatting>
  <conditionalFormatting sqref="F72">
    <cfRule type="expression" dxfId="264" priority="27">
      <formula>$E$3&gt;45657</formula>
    </cfRule>
  </conditionalFormatting>
  <conditionalFormatting sqref="F12:H12">
    <cfRule type="notContainsBlanks" dxfId="263" priority="35">
      <formula>LEN(TRIM(F12))&gt;0</formula>
    </cfRule>
  </conditionalFormatting>
  <conditionalFormatting sqref="F13:H13">
    <cfRule type="containsText" dxfId="262" priority="19" operator="containsText" text="1. - 4. Quartal">
      <formula>NOT(ISERROR(SEARCH("1. - 4. Quartal",F13)))</formula>
    </cfRule>
  </conditionalFormatting>
  <conditionalFormatting sqref="F25:H25">
    <cfRule type="cellIs" dxfId="261" priority="21" operator="greaterThan">
      <formula>0</formula>
    </cfRule>
  </conditionalFormatting>
  <conditionalFormatting sqref="F36:H36">
    <cfRule type="cellIs" dxfId="260" priority="20" operator="greaterThan">
      <formula>0</formula>
    </cfRule>
  </conditionalFormatting>
  <conditionalFormatting sqref="F38:H38">
    <cfRule type="cellIs" dxfId="259" priority="22" operator="greaterThan">
      <formula>0</formula>
    </cfRule>
  </conditionalFormatting>
  <conditionalFormatting sqref="F49:H50">
    <cfRule type="cellIs" dxfId="258" priority="24" operator="greaterThan">
      <formula>0</formula>
    </cfRule>
  </conditionalFormatting>
  <conditionalFormatting sqref="F54:H54">
    <cfRule type="cellIs" dxfId="257" priority="23" operator="greaterThan">
      <formula>0</formula>
    </cfRule>
  </conditionalFormatting>
  <conditionalFormatting sqref="F67:H67">
    <cfRule type="cellIs" dxfId="256" priority="25" operator="greaterThan">
      <formula>0</formula>
    </cfRule>
  </conditionalFormatting>
  <conditionalFormatting sqref="F70:H70">
    <cfRule type="cellIs" dxfId="255" priority="26" operator="greaterThan">
      <formula>0</formula>
    </cfRule>
  </conditionalFormatting>
  <conditionalFormatting sqref="F74:H74">
    <cfRule type="cellIs" dxfId="254" priority="18" operator="greaterThan">
      <formula>0</formula>
    </cfRule>
  </conditionalFormatting>
  <conditionalFormatting sqref="G15:G24">
    <cfRule type="expression" dxfId="253" priority="17">
      <formula>$E$3&gt;46022</formula>
    </cfRule>
  </conditionalFormatting>
  <conditionalFormatting sqref="G26:G35">
    <cfRule type="expression" dxfId="252" priority="15">
      <formula>$E$3&gt;46022</formula>
    </cfRule>
  </conditionalFormatting>
  <conditionalFormatting sqref="G37">
    <cfRule type="expression" dxfId="251" priority="14">
      <formula>$E$3&gt;46022</formula>
    </cfRule>
  </conditionalFormatting>
  <conditionalFormatting sqref="G39:G48">
    <cfRule type="expression" dxfId="250" priority="13">
      <formula>$E$3&gt;46022</formula>
    </cfRule>
  </conditionalFormatting>
  <conditionalFormatting sqref="G52:G53">
    <cfRule type="expression" dxfId="249" priority="12">
      <formula>$E$3&gt;46022</formula>
    </cfRule>
  </conditionalFormatting>
  <conditionalFormatting sqref="G55:G66">
    <cfRule type="expression" dxfId="248" priority="9">
      <formula>$E$3&gt;46022</formula>
    </cfRule>
  </conditionalFormatting>
  <conditionalFormatting sqref="G68:G69">
    <cfRule type="expression" dxfId="247" priority="10">
      <formula>$E$3&gt;46022</formula>
    </cfRule>
  </conditionalFormatting>
  <conditionalFormatting sqref="G72">
    <cfRule type="expression" dxfId="246" priority="8">
      <formula>$E$3&gt;46022</formula>
    </cfRule>
  </conditionalFormatting>
  <conditionalFormatting sqref="H15:H24">
    <cfRule type="expression" dxfId="245" priority="16">
      <formula>$E$3&gt;46387</formula>
    </cfRule>
  </conditionalFormatting>
  <conditionalFormatting sqref="H26:H35">
    <cfRule type="expression" dxfId="244" priority="7">
      <formula>$E$3&gt;46387</formula>
    </cfRule>
  </conditionalFormatting>
  <conditionalFormatting sqref="H37">
    <cfRule type="expression" dxfId="243" priority="6">
      <formula>$E$3&gt;46387</formula>
    </cfRule>
  </conditionalFormatting>
  <conditionalFormatting sqref="H39:H48">
    <cfRule type="expression" dxfId="242" priority="5">
      <formula>$E$3&gt;46387</formula>
    </cfRule>
  </conditionalFormatting>
  <conditionalFormatting sqref="H52:H53">
    <cfRule type="expression" dxfId="241" priority="4">
      <formula>$E$3&gt;46387</formula>
    </cfRule>
  </conditionalFormatting>
  <conditionalFormatting sqref="H55:H66">
    <cfRule type="expression" dxfId="240" priority="3">
      <formula>$E$3&gt;46387</formula>
    </cfRule>
  </conditionalFormatting>
  <conditionalFormatting sqref="H68:H69">
    <cfRule type="expression" dxfId="239" priority="2">
      <formula>$E$3&gt;46387</formula>
    </cfRule>
  </conditionalFormatting>
  <conditionalFormatting sqref="H72">
    <cfRule type="expression" dxfId="238" priority="1">
      <formula>$E$3&gt;46387</formula>
    </cfRule>
  </conditionalFormatting>
  <dataValidations count="4">
    <dataValidation allowBlank="1" showInputMessage="1" prompt="Rote Markierung, wenn Zellen außerhalb der Lfz. befüllt sind." sqref="F63" xr:uid="{F13D5A5D-1612-485B-9A61-2E1849652550}"/>
    <dataValidation type="decimal" allowBlank="1" showInputMessage="1" showErrorMessage="1" error="Bitte nur positive Werte einfügen!" sqref="I22:K26 H26 G22:H24" xr:uid="{00000000-0002-0000-3200-000001000000}">
      <formula1>0</formula1>
      <formula2>9999999999999</formula2>
    </dataValidation>
    <dataValidation type="decimal" allowBlank="1" showInputMessage="1" showErrorMessage="1" error="Bitte nur positive Werte einfügen!" sqref="G54:K58 E61 I28:K44 G60:K61 H37 H39:H44 H28:H35" xr:uid="{00000000-0002-0000-3200-000002000000}">
      <formula1>0</formula1>
      <formula2>999999999999</formula2>
    </dataValidation>
    <dataValidation type="decimal" allowBlank="1" showInputMessage="1" showErrorMessage="1" error="Bitte nur positive Werte einfügen!" sqref="I46:K50 H46:H48" xr:uid="{00000000-0002-0000-3200-000003000000}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85" orientation="portrait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3200-000004000000}">
          <x14:formula1>
            <xm:f>Listen!$B$2:$B$34</xm:f>
          </x14:formula1>
          <xm:sqref>E18</xm:sqref>
        </x14:dataValidation>
        <x14:dataValidation type="list" allowBlank="1" showInputMessage="1" showErrorMessage="1" xr:uid="{00000000-0002-0000-3200-000005000000}">
          <x14:formula1>
            <xm:f>'Strat.Ziele_Projektträger_Förd.'!$C$6:$C$15</xm:f>
          </x14:formula1>
          <xm:sqref>K9 H9</xm:sqref>
        </x14:dataValidation>
        <x14:dataValidation type="list" allowBlank="1" showInputMessage="1" showErrorMessage="1" xr:uid="{00000000-0002-0000-3200-000006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3200-000007000000}">
          <x14:formula1>
            <xm:f>'Strat.Ziele_Projektträger_Förd.'!$C$34:$C$43</xm:f>
          </x14:formula1>
          <xm:sqref>I9:J9</xm:sqref>
        </x14:dataValidation>
        <x14:dataValidation type="list" allowBlank="1" showInputMessage="1" showErrorMessage="1" xr:uid="{00000000-0002-0000-3200-000008000000}">
          <x14:formula1>
            <xm:f>Listen!$S$3:$S$50</xm:f>
          </x14:formula1>
          <xm:sqref>F9</xm:sqref>
        </x14:dataValidation>
      </x14:dataValidation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J75"/>
  <sheetViews>
    <sheetView topLeftCell="A2" workbookViewId="0">
      <selection activeCell="F12" sqref="F12:H74"/>
    </sheetView>
  </sheetViews>
  <sheetFormatPr baseColWidth="10" defaultColWidth="16.7109375" defaultRowHeight="15" outlineLevelRow="1" x14ac:dyDescent="0.25"/>
  <cols>
    <col min="1" max="1" width="2.7109375" style="1" customWidth="1"/>
    <col min="2" max="2" width="3.7109375" style="1" customWidth="1"/>
    <col min="3" max="3" width="36.7109375" style="1" customWidth="1"/>
    <col min="4" max="7" width="17.7109375" style="1" customWidth="1"/>
    <col min="8" max="8" width="16.7109375" style="1"/>
    <col min="9" max="10" width="16.7109375" style="1" customWidth="1"/>
    <col min="11" max="11" width="3.7109375" style="1" customWidth="1"/>
    <col min="12" max="16384" width="16.7109375" style="1"/>
  </cols>
  <sheetData>
    <row r="1" spans="1:10" hidden="1" x14ac:dyDescent="0.25">
      <c r="A1" s="19" t="str">
        <f ca="1">MID(CELL("filename",A1),FIND("]",CELL("filename",A1))+1,256)</f>
        <v>Projekt44</v>
      </c>
      <c r="B1" s="19"/>
      <c r="C1" s="20"/>
      <c r="D1" s="1" t="str">
        <f ca="1">MID(CELL("Dateiname",A2),FIND("]",CELL("Dateiname",A2))+1,31)</f>
        <v>Projekt44</v>
      </c>
      <c r="G1" s="21"/>
    </row>
    <row r="3" spans="1:10" hidden="1" outlineLevel="1" x14ac:dyDescent="0.25">
      <c r="C3" s="1" t="s">
        <v>324</v>
      </c>
      <c r="D3" s="1" t="str">
        <f>+LEFT(D9,2)</f>
        <v>RM</v>
      </c>
      <c r="E3" s="327">
        <f>+F9</f>
        <v>44104</v>
      </c>
      <c r="F3" s="327">
        <f>+F9</f>
        <v>44104</v>
      </c>
      <c r="G3" s="327">
        <f>+F9</f>
        <v>44104</v>
      </c>
      <c r="H3" s="1" t="str">
        <f>+G12</f>
        <v xml:space="preserve"> </v>
      </c>
      <c r="I3" s="1" t="str">
        <f>+H12</f>
        <v xml:space="preserve"> </v>
      </c>
    </row>
    <row r="4" spans="1:10" ht="15.75" collapsed="1" x14ac:dyDescent="0.25">
      <c r="C4" s="22" t="str">
        <f>+CONCATENATE(C9," (EU-kofinanziert)")</f>
        <v>Projekt 44 (EU-kofinanziert)</v>
      </c>
      <c r="D4" s="22"/>
      <c r="E4" s="22"/>
    </row>
    <row r="5" spans="1:10" ht="15.75" x14ac:dyDescent="0.25">
      <c r="C5" s="22"/>
    </row>
    <row r="6" spans="1:10" s="23" customFormat="1" x14ac:dyDescent="0.25">
      <c r="C6" s="179" t="s">
        <v>18</v>
      </c>
      <c r="D6" s="7" t="s">
        <v>18</v>
      </c>
      <c r="E6" s="377" t="s">
        <v>20</v>
      </c>
      <c r="F6" s="378"/>
      <c r="G6" s="7" t="s">
        <v>18</v>
      </c>
      <c r="H6" s="7"/>
      <c r="I6" s="7" t="s">
        <v>251</v>
      </c>
      <c r="J6" s="374" t="s">
        <v>380</v>
      </c>
    </row>
    <row r="7" spans="1:10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</row>
    <row r="8" spans="1:10" ht="5.0999999999999996" customHeight="1" x14ac:dyDescent="0.25"/>
    <row r="9" spans="1:10" s="24" customFormat="1" ht="51" customHeight="1" x14ac:dyDescent="0.25">
      <c r="C9" s="124" t="s">
        <v>389</v>
      </c>
      <c r="D9" s="124" t="s">
        <v>4</v>
      </c>
      <c r="E9" s="125">
        <v>44197</v>
      </c>
      <c r="F9" s="125">
        <v>44104</v>
      </c>
      <c r="G9" s="268" t="s">
        <v>24</v>
      </c>
      <c r="H9" s="268" t="s">
        <v>10</v>
      </c>
      <c r="I9" s="268" t="s">
        <v>10</v>
      </c>
      <c r="J9" s="375"/>
    </row>
    <row r="10" spans="1:10" s="144" customFormat="1" ht="26.1" customHeight="1" x14ac:dyDescent="0.2">
      <c r="C10" s="177"/>
      <c r="D10" s="241"/>
      <c r="G10" s="145"/>
      <c r="I10" s="220"/>
      <c r="J10" s="220"/>
    </row>
    <row r="11" spans="1:10" s="25" customFormat="1" x14ac:dyDescent="0.25">
      <c r="D11" s="236"/>
    </row>
    <row r="12" spans="1:10" x14ac:dyDescent="0.25">
      <c r="C12" s="2"/>
      <c r="D12" s="192" t="s">
        <v>154</v>
      </c>
      <c r="E12" s="339">
        <f>+Finanztabelle!F2</f>
        <v>2024</v>
      </c>
      <c r="F12" s="341" t="str">
        <f>+IF(E3&gt;45657,E12+1," ")</f>
        <v xml:space="preserve"> </v>
      </c>
      <c r="G12" s="341" t="str">
        <f>+IF(AND(E3&gt;45657,F3&gt;46022),F12+1," ")</f>
        <v xml:space="preserve"> </v>
      </c>
      <c r="H12" s="341" t="str">
        <f>+IF(AND(E3&gt;45657,F3&gt;46022,G3&gt;46387),G12+1," ")</f>
        <v xml:space="preserve"> </v>
      </c>
      <c r="I12" s="243"/>
      <c r="J12" s="243"/>
    </row>
    <row r="13" spans="1:10" s="23" customFormat="1" x14ac:dyDescent="0.25">
      <c r="C13" s="17" t="s">
        <v>37</v>
      </c>
      <c r="D13" s="192" t="s">
        <v>364</v>
      </c>
      <c r="E13" s="269" t="s">
        <v>252</v>
      </c>
      <c r="F13" s="342" t="str">
        <f>+IF(F12=" ","","1. - 4. Quartal")</f>
        <v/>
      </c>
      <c r="G13" s="342" t="str">
        <f>+IF(G12=" ","","1. - 4. Quartal")</f>
        <v/>
      </c>
      <c r="H13" s="342" t="str">
        <f>+IF(H12=" ","","1. - 4. Quartal")</f>
        <v/>
      </c>
      <c r="I13" s="190"/>
      <c r="J13" s="190"/>
    </row>
    <row r="14" spans="1:10" ht="5.0999999999999996" customHeight="1" x14ac:dyDescent="0.25"/>
    <row r="15" spans="1:10" s="26" customFormat="1" x14ac:dyDescent="0.25">
      <c r="A15" s="1"/>
      <c r="B15" s="426" t="s">
        <v>3</v>
      </c>
      <c r="C15" s="194" t="s">
        <v>253</v>
      </c>
      <c r="D15" s="26">
        <f t="shared" ref="D15:D24" si="0">+SUM(E15:H15)</f>
        <v>0</v>
      </c>
      <c r="E15" s="340"/>
      <c r="F15" s="350"/>
      <c r="G15" s="350"/>
      <c r="H15" s="350"/>
    </row>
    <row r="16" spans="1:10" s="26" customFormat="1" x14ac:dyDescent="0.25">
      <c r="A16" s="1"/>
      <c r="B16" s="426"/>
      <c r="C16" s="194" t="s">
        <v>253</v>
      </c>
      <c r="D16" s="26">
        <f t="shared" si="0"/>
        <v>0</v>
      </c>
      <c r="E16" s="340"/>
      <c r="F16" s="350"/>
      <c r="G16" s="350"/>
      <c r="H16" s="350"/>
    </row>
    <row r="17" spans="1:8" s="26" customFormat="1" x14ac:dyDescent="0.25">
      <c r="A17" s="1"/>
      <c r="B17" s="426"/>
      <c r="C17" s="196"/>
      <c r="D17" s="26">
        <f t="shared" si="0"/>
        <v>0</v>
      </c>
      <c r="E17" s="340"/>
      <c r="F17" s="350"/>
      <c r="G17" s="350"/>
      <c r="H17" s="350"/>
    </row>
    <row r="18" spans="1:8" s="26" customFormat="1" x14ac:dyDescent="0.25">
      <c r="A18" s="1"/>
      <c r="B18" s="426"/>
      <c r="C18" s="196"/>
      <c r="D18" s="26">
        <f t="shared" si="0"/>
        <v>0</v>
      </c>
      <c r="E18" s="340"/>
      <c r="F18" s="350"/>
      <c r="G18" s="350"/>
      <c r="H18" s="350"/>
    </row>
    <row r="19" spans="1:8" s="26" customFormat="1" x14ac:dyDescent="0.25">
      <c r="A19" s="1"/>
      <c r="B19" s="426"/>
      <c r="C19" s="196"/>
      <c r="D19" s="26">
        <f t="shared" si="0"/>
        <v>0</v>
      </c>
      <c r="E19" s="340"/>
      <c r="F19" s="350"/>
      <c r="G19" s="350"/>
      <c r="H19" s="350"/>
    </row>
    <row r="20" spans="1:8" s="26" customFormat="1" x14ac:dyDescent="0.25">
      <c r="A20" s="1"/>
      <c r="B20" s="426"/>
      <c r="C20" s="196"/>
      <c r="D20" s="26">
        <f t="shared" si="0"/>
        <v>0</v>
      </c>
      <c r="E20" s="340"/>
      <c r="F20" s="350"/>
      <c r="G20" s="350"/>
      <c r="H20" s="350"/>
    </row>
    <row r="21" spans="1:8" s="26" customFormat="1" x14ac:dyDescent="0.25">
      <c r="A21" s="1"/>
      <c r="B21" s="426"/>
      <c r="C21" s="196"/>
      <c r="D21" s="26">
        <f t="shared" si="0"/>
        <v>0</v>
      </c>
      <c r="E21" s="340"/>
      <c r="F21" s="350"/>
      <c r="G21" s="350"/>
      <c r="H21" s="350"/>
    </row>
    <row r="22" spans="1:8" s="26" customFormat="1" x14ac:dyDescent="0.25">
      <c r="A22" s="1"/>
      <c r="B22" s="426"/>
      <c r="C22" s="196"/>
      <c r="D22" s="26">
        <f t="shared" si="0"/>
        <v>0</v>
      </c>
      <c r="E22" s="340"/>
      <c r="F22" s="350"/>
      <c r="G22" s="350"/>
      <c r="H22" s="350"/>
    </row>
    <row r="23" spans="1:8" s="26" customFormat="1" x14ac:dyDescent="0.25">
      <c r="A23" s="1"/>
      <c r="B23" s="426"/>
      <c r="C23" s="196"/>
      <c r="D23" s="26">
        <f t="shared" si="0"/>
        <v>0</v>
      </c>
      <c r="E23" s="340"/>
      <c r="F23" s="350"/>
      <c r="G23" s="350"/>
      <c r="H23" s="350"/>
    </row>
    <row r="24" spans="1:8" s="26" customFormat="1" x14ac:dyDescent="0.25">
      <c r="A24" s="1"/>
      <c r="B24" s="426"/>
      <c r="C24" s="270"/>
      <c r="D24" s="26">
        <f t="shared" si="0"/>
        <v>0</v>
      </c>
      <c r="E24" s="340"/>
      <c r="F24" s="350"/>
      <c r="G24" s="350"/>
      <c r="H24" s="350"/>
    </row>
    <row r="25" spans="1:8" s="6" customFormat="1" x14ac:dyDescent="0.25">
      <c r="A25" s="1"/>
      <c r="B25" s="426"/>
      <c r="C25" s="246" t="s">
        <v>196</v>
      </c>
      <c r="D25" s="200">
        <f>SUM(D15:D24)</f>
        <v>0</v>
      </c>
      <c r="E25" s="200">
        <f>SUM(E15:E24)</f>
        <v>0</v>
      </c>
      <c r="F25" s="333">
        <f>SUM(F15:F24)</f>
        <v>0</v>
      </c>
      <c r="G25" s="333">
        <f>SUM(G15:G24)</f>
        <v>0</v>
      </c>
      <c r="H25" s="333">
        <f>SUM(H15:H24)</f>
        <v>0</v>
      </c>
    </row>
    <row r="26" spans="1:8" s="26" customFormat="1" x14ac:dyDescent="0.25">
      <c r="A26" s="1"/>
      <c r="B26" s="426"/>
      <c r="C26" s="202" t="s">
        <v>254</v>
      </c>
      <c r="D26" s="26">
        <f t="shared" ref="D26:D35" si="1">+SUM(E26:H26)</f>
        <v>0</v>
      </c>
      <c r="E26" s="340"/>
      <c r="F26" s="350"/>
      <c r="G26" s="350"/>
      <c r="H26" s="350"/>
    </row>
    <row r="27" spans="1:8" s="26" customFormat="1" x14ac:dyDescent="0.25">
      <c r="A27" s="1"/>
      <c r="B27" s="426"/>
      <c r="C27" s="205"/>
      <c r="D27" s="26">
        <f t="shared" si="1"/>
        <v>0</v>
      </c>
      <c r="E27" s="340"/>
      <c r="F27" s="350"/>
      <c r="G27" s="350"/>
      <c r="H27" s="350"/>
    </row>
    <row r="28" spans="1:8" s="26" customFormat="1" x14ac:dyDescent="0.25">
      <c r="A28" s="1"/>
      <c r="B28" s="426"/>
      <c r="C28" s="205"/>
      <c r="D28" s="26">
        <f t="shared" si="1"/>
        <v>0</v>
      </c>
      <c r="E28" s="340"/>
      <c r="F28" s="350"/>
      <c r="G28" s="350"/>
      <c r="H28" s="350"/>
    </row>
    <row r="29" spans="1:8" s="26" customFormat="1" x14ac:dyDescent="0.25">
      <c r="A29" s="1"/>
      <c r="B29" s="426"/>
      <c r="C29" s="205"/>
      <c r="D29" s="26">
        <f t="shared" si="1"/>
        <v>0</v>
      </c>
      <c r="E29" s="340"/>
      <c r="F29" s="350"/>
      <c r="G29" s="350"/>
      <c r="H29" s="350"/>
    </row>
    <row r="30" spans="1:8" s="26" customFormat="1" x14ac:dyDescent="0.25">
      <c r="A30" s="1"/>
      <c r="B30" s="426"/>
      <c r="C30" s="205"/>
      <c r="D30" s="26">
        <f t="shared" si="1"/>
        <v>0</v>
      </c>
      <c r="E30" s="340"/>
      <c r="F30" s="350"/>
      <c r="G30" s="350"/>
      <c r="H30" s="350"/>
    </row>
    <row r="31" spans="1:8" s="26" customFormat="1" x14ac:dyDescent="0.25">
      <c r="A31" s="1"/>
      <c r="B31" s="426"/>
      <c r="C31" s="205"/>
      <c r="D31" s="26">
        <f t="shared" si="1"/>
        <v>0</v>
      </c>
      <c r="E31" s="340"/>
      <c r="F31" s="350"/>
      <c r="G31" s="350"/>
      <c r="H31" s="350"/>
    </row>
    <row r="32" spans="1:8" s="26" customFormat="1" x14ac:dyDescent="0.25">
      <c r="A32" s="1"/>
      <c r="B32" s="426"/>
      <c r="C32" s="205"/>
      <c r="D32" s="26">
        <f t="shared" si="1"/>
        <v>0</v>
      </c>
      <c r="E32" s="340"/>
      <c r="F32" s="350"/>
      <c r="G32" s="350"/>
      <c r="H32" s="350"/>
    </row>
    <row r="33" spans="1:8" s="26" customFormat="1" x14ac:dyDescent="0.25">
      <c r="A33" s="1"/>
      <c r="B33" s="426"/>
      <c r="C33" s="205"/>
      <c r="D33" s="26">
        <f t="shared" si="1"/>
        <v>0</v>
      </c>
      <c r="E33" s="340"/>
      <c r="F33" s="350"/>
      <c r="G33" s="350"/>
      <c r="H33" s="350"/>
    </row>
    <row r="34" spans="1:8" s="26" customFormat="1" x14ac:dyDescent="0.25">
      <c r="A34" s="1"/>
      <c r="B34" s="426"/>
      <c r="C34" s="205"/>
      <c r="D34" s="26">
        <f t="shared" si="1"/>
        <v>0</v>
      </c>
      <c r="E34" s="340"/>
      <c r="F34" s="350"/>
      <c r="G34" s="350"/>
      <c r="H34" s="350"/>
    </row>
    <row r="35" spans="1:8" s="26" customFormat="1" x14ac:dyDescent="0.25">
      <c r="A35" s="1"/>
      <c r="B35" s="426"/>
      <c r="C35" s="205"/>
      <c r="D35" s="26">
        <f t="shared" si="1"/>
        <v>0</v>
      </c>
      <c r="E35" s="340"/>
      <c r="F35" s="350"/>
      <c r="G35" s="350"/>
      <c r="H35" s="350"/>
    </row>
    <row r="36" spans="1:8" s="26" customFormat="1" x14ac:dyDescent="0.25">
      <c r="A36" s="1"/>
      <c r="B36" s="426"/>
      <c r="C36" s="247" t="s">
        <v>200</v>
      </c>
      <c r="D36" s="242">
        <f>SUM(D26:D35)</f>
        <v>0</v>
      </c>
      <c r="E36" s="242">
        <f>SUM(E26:E35)</f>
        <v>0</v>
      </c>
      <c r="F36" s="334">
        <f>SUM(F26:F35)</f>
        <v>0</v>
      </c>
      <c r="G36" s="334">
        <f>SUM(G26:G35)</f>
        <v>0</v>
      </c>
      <c r="H36" s="334">
        <f>SUM(H26:H35)</f>
        <v>0</v>
      </c>
    </row>
    <row r="37" spans="1:8" s="26" customFormat="1" x14ac:dyDescent="0.25">
      <c r="A37" s="1"/>
      <c r="B37" s="426"/>
      <c r="C37" s="247" t="s">
        <v>201</v>
      </c>
      <c r="D37" s="26">
        <f>+SUM(E37:H37)</f>
        <v>0</v>
      </c>
      <c r="E37" s="340"/>
      <c r="F37" s="350"/>
      <c r="G37" s="350"/>
      <c r="H37" s="350"/>
    </row>
    <row r="38" spans="1:8" s="6" customFormat="1" x14ac:dyDescent="0.25">
      <c r="A38" s="1"/>
      <c r="B38" s="426"/>
      <c r="C38" s="246" t="s">
        <v>46</v>
      </c>
      <c r="D38" s="200">
        <f>+D36+D37</f>
        <v>0</v>
      </c>
      <c r="E38" s="200">
        <f>+E36+E37</f>
        <v>0</v>
      </c>
      <c r="F38" s="333">
        <f>+F36+F37</f>
        <v>0</v>
      </c>
      <c r="G38" s="333">
        <f>+G36+G37</f>
        <v>0</v>
      </c>
      <c r="H38" s="333">
        <f>+H36+H37</f>
        <v>0</v>
      </c>
    </row>
    <row r="39" spans="1:8" s="26" customFormat="1" x14ac:dyDescent="0.25">
      <c r="A39" s="1"/>
      <c r="B39" s="426"/>
      <c r="C39" s="194" t="s">
        <v>255</v>
      </c>
      <c r="D39" s="26">
        <f t="shared" ref="D39:D48" si="2">+SUM(E39:H39)</f>
        <v>0</v>
      </c>
      <c r="E39" s="340"/>
      <c r="F39" s="350"/>
      <c r="G39" s="350"/>
      <c r="H39" s="350"/>
    </row>
    <row r="40" spans="1:8" s="26" customFormat="1" x14ac:dyDescent="0.25">
      <c r="A40" s="1"/>
      <c r="B40" s="426"/>
      <c r="C40" s="194"/>
      <c r="D40" s="26">
        <f t="shared" si="2"/>
        <v>0</v>
      </c>
      <c r="E40" s="340"/>
      <c r="F40" s="350"/>
      <c r="G40" s="350"/>
      <c r="H40" s="350"/>
    </row>
    <row r="41" spans="1:8" s="26" customFormat="1" x14ac:dyDescent="0.25">
      <c r="A41" s="1"/>
      <c r="B41" s="426"/>
      <c r="C41" s="194"/>
      <c r="D41" s="26">
        <f t="shared" si="2"/>
        <v>0</v>
      </c>
      <c r="E41" s="340"/>
      <c r="F41" s="350"/>
      <c r="G41" s="350"/>
      <c r="H41" s="350"/>
    </row>
    <row r="42" spans="1:8" s="26" customFormat="1" x14ac:dyDescent="0.25">
      <c r="A42" s="1"/>
      <c r="B42" s="426"/>
      <c r="C42" s="194"/>
      <c r="D42" s="26">
        <f t="shared" si="2"/>
        <v>0</v>
      </c>
      <c r="E42" s="340"/>
      <c r="F42" s="350"/>
      <c r="G42" s="350"/>
      <c r="H42" s="350"/>
    </row>
    <row r="43" spans="1:8" s="26" customFormat="1" x14ac:dyDescent="0.25">
      <c r="A43" s="1"/>
      <c r="B43" s="426"/>
      <c r="C43" s="194"/>
      <c r="D43" s="26">
        <f t="shared" si="2"/>
        <v>0</v>
      </c>
      <c r="E43" s="340"/>
      <c r="F43" s="350"/>
      <c r="G43" s="350"/>
      <c r="H43" s="350"/>
    </row>
    <row r="44" spans="1:8" s="26" customFormat="1" x14ac:dyDescent="0.25">
      <c r="A44" s="1"/>
      <c r="B44" s="426"/>
      <c r="C44" s="194"/>
      <c r="D44" s="26">
        <f t="shared" si="2"/>
        <v>0</v>
      </c>
      <c r="E44" s="340"/>
      <c r="F44" s="350"/>
      <c r="G44" s="350"/>
      <c r="H44" s="350"/>
    </row>
    <row r="45" spans="1:8" s="26" customFormat="1" x14ac:dyDescent="0.25">
      <c r="A45" s="1"/>
      <c r="B45" s="426"/>
      <c r="C45" s="194"/>
      <c r="D45" s="26">
        <f t="shared" si="2"/>
        <v>0</v>
      </c>
      <c r="E45" s="340"/>
      <c r="F45" s="350"/>
      <c r="G45" s="350"/>
      <c r="H45" s="350"/>
    </row>
    <row r="46" spans="1:8" s="26" customFormat="1" x14ac:dyDescent="0.25">
      <c r="A46" s="1"/>
      <c r="B46" s="426"/>
      <c r="C46" s="194"/>
      <c r="D46" s="26">
        <f t="shared" si="2"/>
        <v>0</v>
      </c>
      <c r="E46" s="340"/>
      <c r="F46" s="350"/>
      <c r="G46" s="350"/>
      <c r="H46" s="350"/>
    </row>
    <row r="47" spans="1:8" s="26" customFormat="1" x14ac:dyDescent="0.25">
      <c r="A47" s="1"/>
      <c r="B47" s="426"/>
      <c r="C47" s="196"/>
      <c r="D47" s="26">
        <f t="shared" si="2"/>
        <v>0</v>
      </c>
      <c r="E47" s="340"/>
      <c r="F47" s="350"/>
      <c r="G47" s="350"/>
      <c r="H47" s="350"/>
    </row>
    <row r="48" spans="1:8" s="26" customFormat="1" x14ac:dyDescent="0.25">
      <c r="A48" s="1"/>
      <c r="B48" s="426"/>
      <c r="C48" s="196"/>
      <c r="D48" s="26">
        <f t="shared" si="2"/>
        <v>0</v>
      </c>
      <c r="E48" s="340"/>
      <c r="F48" s="350"/>
      <c r="G48" s="350"/>
      <c r="H48" s="350"/>
    </row>
    <row r="49" spans="1:10" s="6" customFormat="1" x14ac:dyDescent="0.25">
      <c r="A49" s="1"/>
      <c r="B49" s="426"/>
      <c r="C49" s="246" t="s">
        <v>204</v>
      </c>
      <c r="D49" s="200">
        <f>SUM(D39:D48)</f>
        <v>0</v>
      </c>
      <c r="E49" s="200">
        <f>SUM(E39:E48)</f>
        <v>0</v>
      </c>
      <c r="F49" s="333">
        <f>SUM(F39:F48)</f>
        <v>0</v>
      </c>
      <c r="G49" s="333">
        <f>SUM(G39:G48)</f>
        <v>0</v>
      </c>
      <c r="H49" s="333">
        <f>SUM(H39:H48)</f>
        <v>0</v>
      </c>
    </row>
    <row r="50" spans="1:10" s="6" customFormat="1" x14ac:dyDescent="0.25">
      <c r="A50" s="1"/>
      <c r="B50" s="426"/>
      <c r="C50" s="246" t="s">
        <v>3</v>
      </c>
      <c r="D50" s="200">
        <f t="shared" ref="D50:E50" si="3">+D25+D38+D49</f>
        <v>0</v>
      </c>
      <c r="E50" s="200">
        <f t="shared" si="3"/>
        <v>0</v>
      </c>
      <c r="F50" s="333">
        <f>+F25+F38+F49</f>
        <v>0</v>
      </c>
      <c r="G50" s="333">
        <f t="shared" ref="G50:H50" si="4">+G25+G38+G49</f>
        <v>0</v>
      </c>
      <c r="H50" s="333">
        <f t="shared" si="4"/>
        <v>0</v>
      </c>
    </row>
    <row r="51" spans="1:10" s="28" customFormat="1" ht="5.0999999999999996" customHeight="1" x14ac:dyDescent="0.25">
      <c r="A51" s="1"/>
      <c r="B51" s="1"/>
      <c r="C51" s="30"/>
    </row>
    <row r="52" spans="1:10" s="28" customFormat="1" ht="15" customHeight="1" x14ac:dyDescent="0.25">
      <c r="A52" s="1"/>
      <c r="B52" s="427" t="s">
        <v>205</v>
      </c>
      <c r="C52" s="249" t="s">
        <v>146</v>
      </c>
      <c r="D52" s="26">
        <f t="shared" ref="D52:D53" si="5">+SUM(E52:H52)</f>
        <v>0</v>
      </c>
      <c r="E52" s="340"/>
      <c r="F52" s="350"/>
      <c r="G52" s="350"/>
      <c r="H52" s="350"/>
      <c r="I52" s="26"/>
      <c r="J52" s="26"/>
    </row>
    <row r="53" spans="1:10" s="28" customFormat="1" ht="15" customHeight="1" x14ac:dyDescent="0.25">
      <c r="A53" s="1"/>
      <c r="B53" s="427"/>
      <c r="C53" s="249" t="s">
        <v>147</v>
      </c>
      <c r="D53" s="26">
        <f t="shared" si="5"/>
        <v>0</v>
      </c>
      <c r="E53" s="340"/>
      <c r="F53" s="350"/>
      <c r="G53" s="350"/>
      <c r="H53" s="350"/>
      <c r="I53" s="26"/>
      <c r="J53" s="26"/>
    </row>
    <row r="54" spans="1:10" s="28" customFormat="1" x14ac:dyDescent="0.25">
      <c r="A54" s="1"/>
      <c r="B54" s="427"/>
      <c r="C54" s="250" t="s">
        <v>206</v>
      </c>
      <c r="D54" s="200">
        <f>SUM(D52:D53)</f>
        <v>0</v>
      </c>
      <c r="E54" s="200">
        <f>SUM(E52:E53)</f>
        <v>0</v>
      </c>
      <c r="F54" s="333">
        <f>SUM(F52:F53)</f>
        <v>0</v>
      </c>
      <c r="G54" s="333">
        <f>SUM(G52:G53)</f>
        <v>0</v>
      </c>
      <c r="H54" s="333">
        <f>SUM(H52:H53)</f>
        <v>0</v>
      </c>
      <c r="I54" s="26"/>
      <c r="J54" s="26"/>
    </row>
    <row r="55" spans="1:10" s="28" customFormat="1" x14ac:dyDescent="0.25">
      <c r="A55" s="1"/>
      <c r="B55" s="427"/>
      <c r="C55" s="272" t="s">
        <v>321</v>
      </c>
      <c r="D55" s="26">
        <f t="shared" ref="D55:D66" si="6">+SUM(E55:H55)</f>
        <v>0</v>
      </c>
      <c r="E55" s="340"/>
      <c r="F55" s="350"/>
      <c r="G55" s="350"/>
      <c r="H55" s="350"/>
      <c r="I55" s="26"/>
      <c r="J55" s="26"/>
    </row>
    <row r="56" spans="1:10" s="28" customFormat="1" x14ac:dyDescent="0.25">
      <c r="A56" s="1"/>
      <c r="B56" s="427"/>
      <c r="C56" s="272" t="s">
        <v>256</v>
      </c>
      <c r="D56" s="26">
        <f t="shared" si="6"/>
        <v>0</v>
      </c>
      <c r="E56" s="340"/>
      <c r="F56" s="350"/>
      <c r="G56" s="350"/>
      <c r="H56" s="350"/>
      <c r="I56" s="26"/>
      <c r="J56" s="26"/>
    </row>
    <row r="57" spans="1:10" s="28" customFormat="1" x14ac:dyDescent="0.25">
      <c r="A57" s="1"/>
      <c r="B57" s="427"/>
      <c r="C57" s="272"/>
      <c r="D57" s="26">
        <f t="shared" si="6"/>
        <v>0</v>
      </c>
      <c r="E57" s="340"/>
      <c r="F57" s="350"/>
      <c r="G57" s="350"/>
      <c r="H57" s="350"/>
      <c r="I57" s="26"/>
      <c r="J57" s="26"/>
    </row>
    <row r="58" spans="1:10" s="28" customFormat="1" x14ac:dyDescent="0.25">
      <c r="A58" s="1"/>
      <c r="B58" s="427"/>
      <c r="C58" s="272"/>
      <c r="D58" s="26">
        <f t="shared" si="6"/>
        <v>0</v>
      </c>
      <c r="E58" s="340"/>
      <c r="F58" s="350"/>
      <c r="G58" s="350"/>
      <c r="H58" s="350"/>
      <c r="I58" s="26"/>
      <c r="J58" s="26"/>
    </row>
    <row r="59" spans="1:10" s="28" customFormat="1" x14ac:dyDescent="0.25">
      <c r="A59" s="1"/>
      <c r="B59" s="427"/>
      <c r="C59" s="272"/>
      <c r="D59" s="26">
        <f t="shared" si="6"/>
        <v>0</v>
      </c>
      <c r="E59" s="340"/>
      <c r="F59" s="350"/>
      <c r="G59" s="350"/>
      <c r="H59" s="350"/>
      <c r="I59" s="26"/>
      <c r="J59" s="26"/>
    </row>
    <row r="60" spans="1:10" s="28" customFormat="1" x14ac:dyDescent="0.25">
      <c r="A60" s="1"/>
      <c r="B60" s="427"/>
      <c r="C60" s="272"/>
      <c r="D60" s="26">
        <f t="shared" si="6"/>
        <v>0</v>
      </c>
      <c r="E60" s="340"/>
      <c r="F60" s="350"/>
      <c r="G60" s="350"/>
      <c r="H60" s="350"/>
      <c r="I60" s="26"/>
      <c r="J60" s="26"/>
    </row>
    <row r="61" spans="1:10" s="28" customFormat="1" x14ac:dyDescent="0.25">
      <c r="A61" s="1"/>
      <c r="B61" s="427"/>
      <c r="C61" s="272"/>
      <c r="D61" s="26">
        <f t="shared" si="6"/>
        <v>0</v>
      </c>
      <c r="E61" s="340"/>
      <c r="F61" s="350"/>
      <c r="G61" s="350"/>
      <c r="H61" s="350"/>
      <c r="I61" s="26"/>
      <c r="J61" s="26"/>
    </row>
    <row r="62" spans="1:10" s="28" customFormat="1" x14ac:dyDescent="0.25">
      <c r="A62" s="1"/>
      <c r="B62" s="427"/>
      <c r="C62" s="272"/>
      <c r="D62" s="26">
        <f t="shared" si="6"/>
        <v>0</v>
      </c>
      <c r="E62" s="340"/>
      <c r="F62" s="350"/>
      <c r="G62" s="350"/>
      <c r="H62" s="350"/>
      <c r="I62" s="26"/>
      <c r="J62" s="26"/>
    </row>
    <row r="63" spans="1:10" s="28" customFormat="1" x14ac:dyDescent="0.25">
      <c r="A63" s="1"/>
      <c r="B63" s="427"/>
      <c r="C63" s="272"/>
      <c r="D63" s="26">
        <f t="shared" si="6"/>
        <v>0</v>
      </c>
      <c r="E63" s="340"/>
      <c r="F63" s="350"/>
      <c r="G63" s="350"/>
      <c r="H63" s="350"/>
      <c r="I63" s="26"/>
      <c r="J63" s="26"/>
    </row>
    <row r="64" spans="1:10" s="28" customFormat="1" x14ac:dyDescent="0.25">
      <c r="A64" s="1"/>
      <c r="B64" s="427"/>
      <c r="C64" s="272"/>
      <c r="D64" s="26">
        <f t="shared" si="6"/>
        <v>0</v>
      </c>
      <c r="E64" s="340"/>
      <c r="F64" s="350"/>
      <c r="G64" s="350"/>
      <c r="H64" s="350"/>
      <c r="I64" s="26"/>
      <c r="J64" s="26"/>
    </row>
    <row r="65" spans="1:10" s="28" customFormat="1" x14ac:dyDescent="0.25">
      <c r="A65" s="1"/>
      <c r="B65" s="427"/>
      <c r="C65" s="272"/>
      <c r="D65" s="26">
        <f t="shared" si="6"/>
        <v>0</v>
      </c>
      <c r="E65" s="340"/>
      <c r="F65" s="350"/>
      <c r="G65" s="350"/>
      <c r="H65" s="350"/>
      <c r="I65" s="26"/>
      <c r="J65" s="26"/>
    </row>
    <row r="66" spans="1:10" s="28" customFormat="1" x14ac:dyDescent="0.25">
      <c r="A66" s="1"/>
      <c r="B66" s="427"/>
      <c r="C66" s="272"/>
      <c r="D66" s="26">
        <f t="shared" si="6"/>
        <v>0</v>
      </c>
      <c r="E66" s="340"/>
      <c r="F66" s="350"/>
      <c r="G66" s="350"/>
      <c r="H66" s="350"/>
      <c r="I66" s="26"/>
      <c r="J66" s="26"/>
    </row>
    <row r="67" spans="1:10" s="28" customFormat="1" ht="15" customHeight="1" x14ac:dyDescent="0.25">
      <c r="A67" s="1"/>
      <c r="B67" s="427"/>
      <c r="C67" s="250" t="s">
        <v>150</v>
      </c>
      <c r="D67" s="200">
        <f>+IFERROR(SUM(D55:D66),"")</f>
        <v>0</v>
      </c>
      <c r="E67" s="200">
        <f>+IFERROR(SUM(E55:E66),"")</f>
        <v>0</v>
      </c>
      <c r="F67" s="333">
        <f>+IFERROR(SUM(F55:F66),"")</f>
        <v>0</v>
      </c>
      <c r="G67" s="333">
        <f>+IFERROR(SUM(G55:G66),"")</f>
        <v>0</v>
      </c>
      <c r="H67" s="333">
        <f>+IFERROR(SUM(H55:H66),"")</f>
        <v>0</v>
      </c>
    </row>
    <row r="68" spans="1:10" s="28" customFormat="1" ht="15" customHeight="1" x14ac:dyDescent="0.25">
      <c r="A68" s="1"/>
      <c r="B68" s="427"/>
      <c r="C68" s="271" t="s">
        <v>175</v>
      </c>
      <c r="D68" s="26">
        <f t="shared" ref="D68:D69" si="7">+SUM(E68:H68)</f>
        <v>0</v>
      </c>
      <c r="E68" s="340"/>
      <c r="F68" s="350"/>
      <c r="G68" s="350"/>
      <c r="H68" s="350"/>
    </row>
    <row r="69" spans="1:10" s="28" customFormat="1" ht="15" customHeight="1" x14ac:dyDescent="0.25">
      <c r="A69" s="1"/>
      <c r="B69" s="427"/>
      <c r="C69" s="271" t="s">
        <v>25</v>
      </c>
      <c r="D69" s="26">
        <f t="shared" si="7"/>
        <v>0</v>
      </c>
      <c r="E69" s="340"/>
      <c r="F69" s="350"/>
      <c r="G69" s="350"/>
      <c r="H69" s="350"/>
      <c r="I69" s="26"/>
      <c r="J69" s="26"/>
    </row>
    <row r="70" spans="1:10" s="28" customFormat="1" ht="15" customHeight="1" x14ac:dyDescent="0.25">
      <c r="A70" s="1"/>
      <c r="B70" s="427"/>
      <c r="C70" s="250" t="s">
        <v>208</v>
      </c>
      <c r="D70" s="200">
        <f>+D54+D67+D68+D69</f>
        <v>0</v>
      </c>
      <c r="E70" s="200">
        <f>+E54+E67+E68+E69</f>
        <v>0</v>
      </c>
      <c r="F70" s="333">
        <f>+F54+F67+F68+F69</f>
        <v>0</v>
      </c>
      <c r="G70" s="333">
        <f t="shared" ref="G70:H70" si="8">+G54+G67+G68+G69</f>
        <v>0</v>
      </c>
      <c r="H70" s="333">
        <f t="shared" si="8"/>
        <v>0</v>
      </c>
      <c r="I70" s="244"/>
      <c r="J70" s="244"/>
    </row>
    <row r="71" spans="1:10" s="28" customFormat="1" ht="5.0999999999999996" customHeight="1" x14ac:dyDescent="0.25">
      <c r="A71" s="1"/>
      <c r="B71" s="1"/>
      <c r="C71" s="30"/>
    </row>
    <row r="72" spans="1:10" s="28" customFormat="1" x14ac:dyDescent="0.25">
      <c r="A72" s="1"/>
      <c r="B72" s="29" t="s">
        <v>28</v>
      </c>
      <c r="C72" s="255" t="s">
        <v>27</v>
      </c>
      <c r="D72" s="26">
        <f t="shared" ref="D72" si="9">+SUM(E72:H72)</f>
        <v>0</v>
      </c>
      <c r="E72" s="340"/>
      <c r="F72" s="350"/>
      <c r="G72" s="350"/>
      <c r="H72" s="350"/>
      <c r="I72" s="26"/>
      <c r="J72" s="26"/>
    </row>
    <row r="73" spans="1:10" s="28" customFormat="1" ht="5.0999999999999996" customHeight="1" x14ac:dyDescent="0.25">
      <c r="A73" s="1"/>
      <c r="B73" s="30"/>
      <c r="C73" s="30"/>
    </row>
    <row r="74" spans="1:10" s="28" customFormat="1" x14ac:dyDescent="0.25">
      <c r="A74" s="1"/>
      <c r="B74" s="31" t="s">
        <v>29</v>
      </c>
      <c r="C74" s="256" t="s">
        <v>30</v>
      </c>
      <c r="D74" s="200">
        <f>ROUND(-D50+D70+D72,4)</f>
        <v>0</v>
      </c>
      <c r="E74" s="200">
        <f>ROUND(-E50+E70+E72,4)</f>
        <v>0</v>
      </c>
      <c r="F74" s="333">
        <f>ROUND(-F50+F70+F72,4)</f>
        <v>0</v>
      </c>
      <c r="G74" s="333">
        <f>ROUND(-G50+G70+G72,4)</f>
        <v>0</v>
      </c>
      <c r="H74" s="333">
        <f>ROUND(-H50+H70+H72,4)</f>
        <v>0</v>
      </c>
      <c r="I74" s="244"/>
      <c r="J74" s="244"/>
    </row>
    <row r="75" spans="1:10" x14ac:dyDescent="0.25">
      <c r="G75" s="27"/>
      <c r="H75" s="27"/>
      <c r="I75" s="27"/>
      <c r="J75" s="27"/>
    </row>
  </sheetData>
  <sheetProtection algorithmName="SHA-512" hashValue="4BguAhrERguZ6WlWcwmgahWCB2lZTsFNescHMgaUPLD6fjRkyV+4KKB0ah1HAX8n9T8zYnyXAbYOnV/v8w2hlA==" saltValue="4nc3GgOZijyXf7FjP2CwGw==" spinCount="100000" sheet="1" formatRows="0"/>
  <mergeCells count="3">
    <mergeCell ref="E6:F6"/>
    <mergeCell ref="B15:B50"/>
    <mergeCell ref="B52:B70"/>
  </mergeCells>
  <conditionalFormatting sqref="F15:F24">
    <cfRule type="expression" dxfId="237" priority="34">
      <formula>$E$3&gt;45657</formula>
    </cfRule>
  </conditionalFormatting>
  <conditionalFormatting sqref="F26:F35">
    <cfRule type="expression" dxfId="236" priority="33">
      <formula>$E$3&gt;45657</formula>
    </cfRule>
  </conditionalFormatting>
  <conditionalFormatting sqref="F37">
    <cfRule type="expression" dxfId="235" priority="32">
      <formula>$E$3&gt;45657</formula>
    </cfRule>
  </conditionalFormatting>
  <conditionalFormatting sqref="F39:F48">
    <cfRule type="expression" dxfId="234" priority="31">
      <formula>$E$3&gt;45657</formula>
    </cfRule>
  </conditionalFormatting>
  <conditionalFormatting sqref="F52:F53">
    <cfRule type="expression" dxfId="233" priority="30">
      <formula>$E$3&gt;45657</formula>
    </cfRule>
  </conditionalFormatting>
  <conditionalFormatting sqref="F55:F66">
    <cfRule type="expression" dxfId="232" priority="29">
      <formula>$E$3&gt;45657</formula>
    </cfRule>
  </conditionalFormatting>
  <conditionalFormatting sqref="F68:F69">
    <cfRule type="expression" dxfId="231" priority="28">
      <formula>$E$3&gt;45657</formula>
    </cfRule>
  </conditionalFormatting>
  <conditionalFormatting sqref="F72">
    <cfRule type="expression" dxfId="230" priority="27">
      <formula>$E$3&gt;45657</formula>
    </cfRule>
  </conditionalFormatting>
  <conditionalFormatting sqref="F12:H12">
    <cfRule type="notContainsBlanks" dxfId="229" priority="35">
      <formula>LEN(TRIM(F12))&gt;0</formula>
    </cfRule>
  </conditionalFormatting>
  <conditionalFormatting sqref="F13:H13">
    <cfRule type="containsText" dxfId="228" priority="19" operator="containsText" text="1. - 4. Quartal">
      <formula>NOT(ISERROR(SEARCH("1. - 4. Quartal",F13)))</formula>
    </cfRule>
  </conditionalFormatting>
  <conditionalFormatting sqref="F25:H25">
    <cfRule type="cellIs" dxfId="227" priority="21" operator="greaterThan">
      <formula>0</formula>
    </cfRule>
  </conditionalFormatting>
  <conditionalFormatting sqref="F36:H36">
    <cfRule type="cellIs" dxfId="226" priority="20" operator="greaterThan">
      <formula>0</formula>
    </cfRule>
  </conditionalFormatting>
  <conditionalFormatting sqref="F38:H38">
    <cfRule type="cellIs" dxfId="225" priority="22" operator="greaterThan">
      <formula>0</formula>
    </cfRule>
  </conditionalFormatting>
  <conditionalFormatting sqref="F49:H50">
    <cfRule type="cellIs" dxfId="224" priority="24" operator="greaterThan">
      <formula>0</formula>
    </cfRule>
  </conditionalFormatting>
  <conditionalFormatting sqref="F54:H54">
    <cfRule type="cellIs" dxfId="223" priority="23" operator="greaterThan">
      <formula>0</formula>
    </cfRule>
  </conditionalFormatting>
  <conditionalFormatting sqref="F67:H67">
    <cfRule type="cellIs" dxfId="222" priority="25" operator="greaterThan">
      <formula>0</formula>
    </cfRule>
  </conditionalFormatting>
  <conditionalFormatting sqref="F70:H70">
    <cfRule type="cellIs" dxfId="221" priority="26" operator="greaterThan">
      <formula>0</formula>
    </cfRule>
  </conditionalFormatting>
  <conditionalFormatting sqref="F74:H74">
    <cfRule type="cellIs" dxfId="220" priority="18" operator="greaterThan">
      <formula>0</formula>
    </cfRule>
  </conditionalFormatting>
  <conditionalFormatting sqref="G15:G24">
    <cfRule type="expression" dxfId="219" priority="17">
      <formula>$E$3&gt;46022</formula>
    </cfRule>
  </conditionalFormatting>
  <conditionalFormatting sqref="G26:G35">
    <cfRule type="expression" dxfId="218" priority="15">
      <formula>$E$3&gt;46022</formula>
    </cfRule>
  </conditionalFormatting>
  <conditionalFormatting sqref="G37">
    <cfRule type="expression" dxfId="217" priority="14">
      <formula>$E$3&gt;46022</formula>
    </cfRule>
  </conditionalFormatting>
  <conditionalFormatting sqref="G39:G48">
    <cfRule type="expression" dxfId="216" priority="13">
      <formula>$E$3&gt;46022</formula>
    </cfRule>
  </conditionalFormatting>
  <conditionalFormatting sqref="G52:G53">
    <cfRule type="expression" dxfId="215" priority="12">
      <formula>$E$3&gt;46022</formula>
    </cfRule>
  </conditionalFormatting>
  <conditionalFormatting sqref="G55:G66">
    <cfRule type="expression" dxfId="214" priority="9">
      <formula>$E$3&gt;46022</formula>
    </cfRule>
  </conditionalFormatting>
  <conditionalFormatting sqref="G68:G69">
    <cfRule type="expression" dxfId="213" priority="10">
      <formula>$E$3&gt;46022</formula>
    </cfRule>
  </conditionalFormatting>
  <conditionalFormatting sqref="G72">
    <cfRule type="expression" dxfId="212" priority="8">
      <formula>$E$3&gt;46022</formula>
    </cfRule>
  </conditionalFormatting>
  <conditionalFormatting sqref="H15:H24">
    <cfRule type="expression" dxfId="211" priority="16">
      <formula>$E$3&gt;46387</formula>
    </cfRule>
  </conditionalFormatting>
  <conditionalFormatting sqref="H26:H35">
    <cfRule type="expression" dxfId="210" priority="7">
      <formula>$E$3&gt;46387</formula>
    </cfRule>
  </conditionalFormatting>
  <conditionalFormatting sqref="H37">
    <cfRule type="expression" dxfId="209" priority="6">
      <formula>$E$3&gt;46387</formula>
    </cfRule>
  </conditionalFormatting>
  <conditionalFormatting sqref="H39:H48">
    <cfRule type="expression" dxfId="208" priority="5">
      <formula>$E$3&gt;46387</formula>
    </cfRule>
  </conditionalFormatting>
  <conditionalFormatting sqref="H52:H53">
    <cfRule type="expression" dxfId="207" priority="4">
      <formula>$E$3&gt;46387</formula>
    </cfRule>
  </conditionalFormatting>
  <conditionalFormatting sqref="H55:H66">
    <cfRule type="expression" dxfId="206" priority="3">
      <formula>$E$3&gt;46387</formula>
    </cfRule>
  </conditionalFormatting>
  <conditionalFormatting sqref="H68:H69">
    <cfRule type="expression" dxfId="205" priority="2">
      <formula>$E$3&gt;46387</formula>
    </cfRule>
  </conditionalFormatting>
  <conditionalFormatting sqref="H72">
    <cfRule type="expression" dxfId="204" priority="1">
      <formula>$E$3&gt;46387</formula>
    </cfRule>
  </conditionalFormatting>
  <dataValidations count="4">
    <dataValidation type="decimal" allowBlank="1" showInputMessage="1" showErrorMessage="1" error="Bitte nur positive Werte einfügen!" sqref="I46:K50 H46:H48" xr:uid="{00000000-0002-0000-3300-000000000000}">
      <formula1>0</formula1>
      <formula2>999999999999999000</formula2>
    </dataValidation>
    <dataValidation type="decimal" allowBlank="1" showInputMessage="1" showErrorMessage="1" error="Bitte nur positive Werte einfügen!" sqref="G54:K58 E61 I28:K44 G60:K61 H37 H39:H44 H28:H35" xr:uid="{00000000-0002-0000-3300-000001000000}">
      <formula1>0</formula1>
      <formula2>999999999999</formula2>
    </dataValidation>
    <dataValidation type="decimal" allowBlank="1" showInputMessage="1" showErrorMessage="1" error="Bitte nur positive Werte einfügen!" sqref="I22:K26 H26 G22:H24" xr:uid="{00000000-0002-0000-3300-000002000000}">
      <formula1>0</formula1>
      <formula2>9999999999999</formula2>
    </dataValidation>
    <dataValidation allowBlank="1" showInputMessage="1" prompt="Rote Markierung, wenn Zellen außerhalb der Lfz. befüllt sind." sqref="F63" xr:uid="{3D62A829-76C3-4EA0-B8ED-AB144D8EDAE4}"/>
  </dataValidations>
  <pageMargins left="0.23622047244094491" right="0.23622047244094491" top="0.74803149606299213" bottom="0.74803149606299213" header="0.31496062992125984" footer="0.31496062992125984"/>
  <pageSetup paperSize="8" scale="85" orientation="portrait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3300-000004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3300-000005000000}">
          <x14:formula1>
            <xm:f>'Strat.Ziele_Projektträger_Förd.'!$C$6:$C$15</xm:f>
          </x14:formula1>
          <xm:sqref>K9 H9</xm:sqref>
        </x14:dataValidation>
        <x14:dataValidation type="list" allowBlank="1" showInputMessage="1" showErrorMessage="1" xr:uid="{00000000-0002-0000-3300-000006000000}">
          <x14:formula1>
            <xm:f>Listen!$B$2:$B$34</xm:f>
          </x14:formula1>
          <xm:sqref>E18</xm:sqref>
        </x14:dataValidation>
        <x14:dataValidation type="list" allowBlank="1" showInputMessage="1" showErrorMessage="1" xr:uid="{00000000-0002-0000-3300-000007000000}">
          <x14:formula1>
            <xm:f>'Strat.Ziele_Projektträger_Förd.'!$C$34:$C$43</xm:f>
          </x14:formula1>
          <xm:sqref>I9:J9</xm:sqref>
        </x14:dataValidation>
        <x14:dataValidation type="list" allowBlank="1" showInputMessage="1" showErrorMessage="1" xr:uid="{00000000-0002-0000-3300-000008000000}">
          <x14:formula1>
            <xm:f>Listen!$S$3:$S$50</xm:f>
          </x14:formula1>
          <xm:sqref>F9</xm:sqref>
        </x14:dataValidation>
      </x14:dataValidation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J75"/>
  <sheetViews>
    <sheetView topLeftCell="A2" workbookViewId="0">
      <selection activeCell="F12" sqref="F12:H74"/>
    </sheetView>
  </sheetViews>
  <sheetFormatPr baseColWidth="10" defaultColWidth="16.7109375" defaultRowHeight="15" outlineLevelRow="1" x14ac:dyDescent="0.25"/>
  <cols>
    <col min="1" max="1" width="2.7109375" style="1" customWidth="1"/>
    <col min="2" max="2" width="3.7109375" style="1" customWidth="1"/>
    <col min="3" max="3" width="36.7109375" style="1" customWidth="1"/>
    <col min="4" max="7" width="17.7109375" style="1" customWidth="1"/>
    <col min="8" max="8" width="16.7109375" style="1"/>
    <col min="9" max="10" width="16.7109375" style="1" customWidth="1"/>
    <col min="11" max="11" width="3.7109375" style="1" customWidth="1"/>
    <col min="12" max="16384" width="16.7109375" style="1"/>
  </cols>
  <sheetData>
    <row r="1" spans="1:10" hidden="1" x14ac:dyDescent="0.25">
      <c r="A1" s="19" t="str">
        <f ca="1">MID(CELL("filename",A1),FIND("]",CELL("filename",A1))+1,256)</f>
        <v>Projekt45</v>
      </c>
      <c r="B1" s="19"/>
      <c r="C1" s="20"/>
      <c r="D1" s="1" t="str">
        <f ca="1">MID(CELL("Dateiname",A2),FIND("]",CELL("Dateiname",A2))+1,31)</f>
        <v>Projekt45</v>
      </c>
      <c r="G1" s="21"/>
    </row>
    <row r="3" spans="1:10" hidden="1" outlineLevel="1" x14ac:dyDescent="0.25">
      <c r="C3" s="1" t="s">
        <v>324</v>
      </c>
      <c r="D3" s="1" t="str">
        <f>+LEFT(D9,2)</f>
        <v>RM</v>
      </c>
      <c r="E3" s="327">
        <f>+F9</f>
        <v>44104</v>
      </c>
      <c r="F3" s="327">
        <f>+F9</f>
        <v>44104</v>
      </c>
      <c r="G3" s="327">
        <f>+F9</f>
        <v>44104</v>
      </c>
      <c r="H3" s="1" t="str">
        <f>+G12</f>
        <v xml:space="preserve"> </v>
      </c>
      <c r="I3" s="1" t="str">
        <f>+H12</f>
        <v xml:space="preserve"> </v>
      </c>
    </row>
    <row r="4" spans="1:10" ht="15.75" collapsed="1" x14ac:dyDescent="0.25">
      <c r="C4" s="22" t="str">
        <f>+CONCATENATE(C9," (EU-kofinanziert)")</f>
        <v>Projekt 45 (EU-kofinanziert)</v>
      </c>
      <c r="D4" s="22"/>
      <c r="E4" s="22"/>
    </row>
    <row r="5" spans="1:10" ht="15.75" x14ac:dyDescent="0.25">
      <c r="C5" s="22"/>
    </row>
    <row r="6" spans="1:10" s="23" customFormat="1" x14ac:dyDescent="0.25">
      <c r="C6" s="179" t="s">
        <v>18</v>
      </c>
      <c r="D6" s="7" t="s">
        <v>18</v>
      </c>
      <c r="E6" s="377" t="s">
        <v>20</v>
      </c>
      <c r="F6" s="378"/>
      <c r="G6" s="7" t="s">
        <v>18</v>
      </c>
      <c r="H6" s="7"/>
      <c r="I6" s="7" t="s">
        <v>251</v>
      </c>
      <c r="J6" s="374" t="s">
        <v>380</v>
      </c>
    </row>
    <row r="7" spans="1:10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</row>
    <row r="8" spans="1:10" ht="5.0999999999999996" customHeight="1" x14ac:dyDescent="0.25"/>
    <row r="9" spans="1:10" s="24" customFormat="1" ht="51" customHeight="1" x14ac:dyDescent="0.25">
      <c r="C9" s="124" t="s">
        <v>390</v>
      </c>
      <c r="D9" s="124" t="s">
        <v>4</v>
      </c>
      <c r="E9" s="125">
        <v>44197</v>
      </c>
      <c r="F9" s="125">
        <v>44104</v>
      </c>
      <c r="G9" s="268" t="s">
        <v>24</v>
      </c>
      <c r="H9" s="268" t="s">
        <v>10</v>
      </c>
      <c r="I9" s="268" t="s">
        <v>10</v>
      </c>
      <c r="J9" s="375"/>
    </row>
    <row r="10" spans="1:10" s="144" customFormat="1" ht="26.1" customHeight="1" x14ac:dyDescent="0.2">
      <c r="C10" s="177"/>
      <c r="D10" s="241"/>
      <c r="G10" s="145"/>
      <c r="I10" s="220"/>
      <c r="J10" s="220"/>
    </row>
    <row r="11" spans="1:10" s="25" customFormat="1" x14ac:dyDescent="0.25">
      <c r="D11" s="236"/>
    </row>
    <row r="12" spans="1:10" x14ac:dyDescent="0.25">
      <c r="C12" s="2"/>
      <c r="D12" s="192" t="s">
        <v>154</v>
      </c>
      <c r="E12" s="339">
        <f>+Finanztabelle!F2</f>
        <v>2024</v>
      </c>
      <c r="F12" s="341" t="str">
        <f>+IF(E3&gt;45657,E12+1," ")</f>
        <v xml:space="preserve"> </v>
      </c>
      <c r="G12" s="341" t="str">
        <f>+IF(AND(E3&gt;45657,F3&gt;46022),F12+1," ")</f>
        <v xml:space="preserve"> </v>
      </c>
      <c r="H12" s="341" t="str">
        <f>+IF(AND(E3&gt;45657,F3&gt;46022,G3&gt;46387),G12+1," ")</f>
        <v xml:space="preserve"> </v>
      </c>
      <c r="I12" s="243"/>
      <c r="J12" s="243"/>
    </row>
    <row r="13" spans="1:10" s="23" customFormat="1" x14ac:dyDescent="0.25">
      <c r="C13" s="17" t="s">
        <v>37</v>
      </c>
      <c r="D13" s="192" t="s">
        <v>364</v>
      </c>
      <c r="E13" s="269" t="s">
        <v>252</v>
      </c>
      <c r="F13" s="342" t="str">
        <f>+IF(F12=" ","","1. - 4. Quartal")</f>
        <v/>
      </c>
      <c r="G13" s="342" t="str">
        <f>+IF(G12=" ","","1. - 4. Quartal")</f>
        <v/>
      </c>
      <c r="H13" s="342" t="str">
        <f>+IF(H12=" ","","1. - 4. Quartal")</f>
        <v/>
      </c>
      <c r="I13" s="190"/>
      <c r="J13" s="190"/>
    </row>
    <row r="14" spans="1:10" ht="5.0999999999999996" customHeight="1" x14ac:dyDescent="0.25"/>
    <row r="15" spans="1:10" s="26" customFormat="1" x14ac:dyDescent="0.25">
      <c r="A15" s="1"/>
      <c r="B15" s="426" t="s">
        <v>3</v>
      </c>
      <c r="C15" s="194" t="s">
        <v>253</v>
      </c>
      <c r="D15" s="26">
        <f t="shared" ref="D15:D24" si="0">+SUM(E15:H15)</f>
        <v>0</v>
      </c>
      <c r="E15" s="340"/>
      <c r="F15" s="350"/>
      <c r="G15" s="350"/>
      <c r="H15" s="350"/>
    </row>
    <row r="16" spans="1:10" s="26" customFormat="1" x14ac:dyDescent="0.25">
      <c r="A16" s="1"/>
      <c r="B16" s="426"/>
      <c r="C16" s="194" t="s">
        <v>253</v>
      </c>
      <c r="D16" s="26">
        <f t="shared" si="0"/>
        <v>0</v>
      </c>
      <c r="E16" s="340"/>
      <c r="F16" s="350"/>
      <c r="G16" s="350"/>
      <c r="H16" s="350"/>
    </row>
    <row r="17" spans="1:8" s="26" customFormat="1" x14ac:dyDescent="0.25">
      <c r="A17" s="1"/>
      <c r="B17" s="426"/>
      <c r="C17" s="196"/>
      <c r="D17" s="26">
        <f t="shared" si="0"/>
        <v>0</v>
      </c>
      <c r="E17" s="340"/>
      <c r="F17" s="350"/>
      <c r="G17" s="350"/>
      <c r="H17" s="350"/>
    </row>
    <row r="18" spans="1:8" s="26" customFormat="1" x14ac:dyDescent="0.25">
      <c r="A18" s="1"/>
      <c r="B18" s="426"/>
      <c r="C18" s="196"/>
      <c r="D18" s="26">
        <f t="shared" si="0"/>
        <v>0</v>
      </c>
      <c r="E18" s="340"/>
      <c r="F18" s="350"/>
      <c r="G18" s="350"/>
      <c r="H18" s="350"/>
    </row>
    <row r="19" spans="1:8" s="26" customFormat="1" x14ac:dyDescent="0.25">
      <c r="A19" s="1"/>
      <c r="B19" s="426"/>
      <c r="C19" s="196"/>
      <c r="D19" s="26">
        <f t="shared" si="0"/>
        <v>0</v>
      </c>
      <c r="E19" s="340"/>
      <c r="F19" s="350"/>
      <c r="G19" s="350"/>
      <c r="H19" s="350"/>
    </row>
    <row r="20" spans="1:8" s="26" customFormat="1" x14ac:dyDescent="0.25">
      <c r="A20" s="1"/>
      <c r="B20" s="426"/>
      <c r="C20" s="196"/>
      <c r="D20" s="26">
        <f t="shared" si="0"/>
        <v>0</v>
      </c>
      <c r="E20" s="340"/>
      <c r="F20" s="350"/>
      <c r="G20" s="350"/>
      <c r="H20" s="350"/>
    </row>
    <row r="21" spans="1:8" s="26" customFormat="1" x14ac:dyDescent="0.25">
      <c r="A21" s="1"/>
      <c r="B21" s="426"/>
      <c r="C21" s="196"/>
      <c r="D21" s="26">
        <f t="shared" si="0"/>
        <v>0</v>
      </c>
      <c r="E21" s="340"/>
      <c r="F21" s="350"/>
      <c r="G21" s="350"/>
      <c r="H21" s="350"/>
    </row>
    <row r="22" spans="1:8" s="26" customFormat="1" x14ac:dyDescent="0.25">
      <c r="A22" s="1"/>
      <c r="B22" s="426"/>
      <c r="C22" s="196"/>
      <c r="D22" s="26">
        <f t="shared" si="0"/>
        <v>0</v>
      </c>
      <c r="E22" s="340"/>
      <c r="F22" s="350"/>
      <c r="G22" s="350"/>
      <c r="H22" s="350"/>
    </row>
    <row r="23" spans="1:8" s="26" customFormat="1" x14ac:dyDescent="0.25">
      <c r="A23" s="1"/>
      <c r="B23" s="426"/>
      <c r="C23" s="196"/>
      <c r="D23" s="26">
        <f t="shared" si="0"/>
        <v>0</v>
      </c>
      <c r="E23" s="340"/>
      <c r="F23" s="350"/>
      <c r="G23" s="350"/>
      <c r="H23" s="350"/>
    </row>
    <row r="24" spans="1:8" s="26" customFormat="1" x14ac:dyDescent="0.25">
      <c r="A24" s="1"/>
      <c r="B24" s="426"/>
      <c r="C24" s="270"/>
      <c r="D24" s="26">
        <f t="shared" si="0"/>
        <v>0</v>
      </c>
      <c r="E24" s="340"/>
      <c r="F24" s="350"/>
      <c r="G24" s="350"/>
      <c r="H24" s="350"/>
    </row>
    <row r="25" spans="1:8" s="6" customFormat="1" x14ac:dyDescent="0.25">
      <c r="A25" s="1"/>
      <c r="B25" s="426"/>
      <c r="C25" s="246" t="s">
        <v>196</v>
      </c>
      <c r="D25" s="200">
        <f>SUM(D15:D24)</f>
        <v>0</v>
      </c>
      <c r="E25" s="200">
        <f>SUM(E15:E24)</f>
        <v>0</v>
      </c>
      <c r="F25" s="333">
        <f>SUM(F15:F24)</f>
        <v>0</v>
      </c>
      <c r="G25" s="333">
        <f>SUM(G15:G24)</f>
        <v>0</v>
      </c>
      <c r="H25" s="333">
        <f>SUM(H15:H24)</f>
        <v>0</v>
      </c>
    </row>
    <row r="26" spans="1:8" s="26" customFormat="1" x14ac:dyDescent="0.25">
      <c r="A26" s="1"/>
      <c r="B26" s="426"/>
      <c r="C26" s="202" t="s">
        <v>254</v>
      </c>
      <c r="D26" s="26">
        <f t="shared" ref="D26:D35" si="1">+SUM(E26:H26)</f>
        <v>0</v>
      </c>
      <c r="E26" s="340"/>
      <c r="F26" s="350"/>
      <c r="G26" s="350"/>
      <c r="H26" s="350"/>
    </row>
    <row r="27" spans="1:8" s="26" customFormat="1" x14ac:dyDescent="0.25">
      <c r="A27" s="1"/>
      <c r="B27" s="426"/>
      <c r="C27" s="205"/>
      <c r="D27" s="26">
        <f t="shared" si="1"/>
        <v>0</v>
      </c>
      <c r="E27" s="340"/>
      <c r="F27" s="350"/>
      <c r="G27" s="350"/>
      <c r="H27" s="350"/>
    </row>
    <row r="28" spans="1:8" s="26" customFormat="1" x14ac:dyDescent="0.25">
      <c r="A28" s="1"/>
      <c r="B28" s="426"/>
      <c r="C28" s="205"/>
      <c r="D28" s="26">
        <f t="shared" si="1"/>
        <v>0</v>
      </c>
      <c r="E28" s="340"/>
      <c r="F28" s="350"/>
      <c r="G28" s="350"/>
      <c r="H28" s="350"/>
    </row>
    <row r="29" spans="1:8" s="26" customFormat="1" x14ac:dyDescent="0.25">
      <c r="A29" s="1"/>
      <c r="B29" s="426"/>
      <c r="C29" s="205"/>
      <c r="D29" s="26">
        <f t="shared" si="1"/>
        <v>0</v>
      </c>
      <c r="E29" s="340"/>
      <c r="F29" s="350"/>
      <c r="G29" s="350"/>
      <c r="H29" s="350"/>
    </row>
    <row r="30" spans="1:8" s="26" customFormat="1" x14ac:dyDescent="0.25">
      <c r="A30" s="1"/>
      <c r="B30" s="426"/>
      <c r="C30" s="205"/>
      <c r="D30" s="26">
        <f t="shared" si="1"/>
        <v>0</v>
      </c>
      <c r="E30" s="340"/>
      <c r="F30" s="350"/>
      <c r="G30" s="350"/>
      <c r="H30" s="350"/>
    </row>
    <row r="31" spans="1:8" s="26" customFormat="1" x14ac:dyDescent="0.25">
      <c r="A31" s="1"/>
      <c r="B31" s="426"/>
      <c r="C31" s="205"/>
      <c r="D31" s="26">
        <f t="shared" si="1"/>
        <v>0</v>
      </c>
      <c r="E31" s="340"/>
      <c r="F31" s="350"/>
      <c r="G31" s="350"/>
      <c r="H31" s="350"/>
    </row>
    <row r="32" spans="1:8" s="26" customFormat="1" x14ac:dyDescent="0.25">
      <c r="A32" s="1"/>
      <c r="B32" s="426"/>
      <c r="C32" s="205"/>
      <c r="D32" s="26">
        <f t="shared" si="1"/>
        <v>0</v>
      </c>
      <c r="E32" s="340"/>
      <c r="F32" s="350"/>
      <c r="G32" s="350"/>
      <c r="H32" s="350"/>
    </row>
    <row r="33" spans="1:8" s="26" customFormat="1" x14ac:dyDescent="0.25">
      <c r="A33" s="1"/>
      <c r="B33" s="426"/>
      <c r="C33" s="205"/>
      <c r="D33" s="26">
        <f t="shared" si="1"/>
        <v>0</v>
      </c>
      <c r="E33" s="340"/>
      <c r="F33" s="350"/>
      <c r="G33" s="350"/>
      <c r="H33" s="350"/>
    </row>
    <row r="34" spans="1:8" s="26" customFormat="1" x14ac:dyDescent="0.25">
      <c r="A34" s="1"/>
      <c r="B34" s="426"/>
      <c r="C34" s="205"/>
      <c r="D34" s="26">
        <f t="shared" si="1"/>
        <v>0</v>
      </c>
      <c r="E34" s="340"/>
      <c r="F34" s="350"/>
      <c r="G34" s="350"/>
      <c r="H34" s="350"/>
    </row>
    <row r="35" spans="1:8" s="26" customFormat="1" x14ac:dyDescent="0.25">
      <c r="A35" s="1"/>
      <c r="B35" s="426"/>
      <c r="C35" s="205"/>
      <c r="D35" s="26">
        <f t="shared" si="1"/>
        <v>0</v>
      </c>
      <c r="E35" s="340"/>
      <c r="F35" s="350"/>
      <c r="G35" s="350"/>
      <c r="H35" s="350"/>
    </row>
    <row r="36" spans="1:8" s="26" customFormat="1" x14ac:dyDescent="0.25">
      <c r="A36" s="1"/>
      <c r="B36" s="426"/>
      <c r="C36" s="247" t="s">
        <v>200</v>
      </c>
      <c r="D36" s="242">
        <f>SUM(D26:D35)</f>
        <v>0</v>
      </c>
      <c r="E36" s="242">
        <f>SUM(E26:E35)</f>
        <v>0</v>
      </c>
      <c r="F36" s="334">
        <f>SUM(F26:F35)</f>
        <v>0</v>
      </c>
      <c r="G36" s="334">
        <f>SUM(G26:G35)</f>
        <v>0</v>
      </c>
      <c r="H36" s="334">
        <f>SUM(H26:H35)</f>
        <v>0</v>
      </c>
    </row>
    <row r="37" spans="1:8" s="26" customFormat="1" x14ac:dyDescent="0.25">
      <c r="A37" s="1"/>
      <c r="B37" s="426"/>
      <c r="C37" s="247" t="s">
        <v>201</v>
      </c>
      <c r="D37" s="26">
        <f>+SUM(E37:H37)</f>
        <v>0</v>
      </c>
      <c r="E37" s="340"/>
      <c r="F37" s="350"/>
      <c r="G37" s="350"/>
      <c r="H37" s="350"/>
    </row>
    <row r="38" spans="1:8" s="6" customFormat="1" x14ac:dyDescent="0.25">
      <c r="A38" s="1"/>
      <c r="B38" s="426"/>
      <c r="C38" s="246" t="s">
        <v>46</v>
      </c>
      <c r="D38" s="200">
        <f>+D36+D37</f>
        <v>0</v>
      </c>
      <c r="E38" s="200">
        <f>+E36+E37</f>
        <v>0</v>
      </c>
      <c r="F38" s="333">
        <f>+F36+F37</f>
        <v>0</v>
      </c>
      <c r="G38" s="333">
        <f>+G36+G37</f>
        <v>0</v>
      </c>
      <c r="H38" s="333">
        <f>+H36+H37</f>
        <v>0</v>
      </c>
    </row>
    <row r="39" spans="1:8" s="26" customFormat="1" x14ac:dyDescent="0.25">
      <c r="A39" s="1"/>
      <c r="B39" s="426"/>
      <c r="C39" s="194" t="s">
        <v>255</v>
      </c>
      <c r="D39" s="26">
        <f t="shared" ref="D39:D48" si="2">+SUM(E39:H39)</f>
        <v>0</v>
      </c>
      <c r="E39" s="340"/>
      <c r="F39" s="350"/>
      <c r="G39" s="350"/>
      <c r="H39" s="350"/>
    </row>
    <row r="40" spans="1:8" s="26" customFormat="1" x14ac:dyDescent="0.25">
      <c r="A40" s="1"/>
      <c r="B40" s="426"/>
      <c r="C40" s="194"/>
      <c r="D40" s="26">
        <f t="shared" si="2"/>
        <v>0</v>
      </c>
      <c r="E40" s="340"/>
      <c r="F40" s="350"/>
      <c r="G40" s="350"/>
      <c r="H40" s="350"/>
    </row>
    <row r="41" spans="1:8" s="26" customFormat="1" x14ac:dyDescent="0.25">
      <c r="A41" s="1"/>
      <c r="B41" s="426"/>
      <c r="C41" s="194"/>
      <c r="D41" s="26">
        <f t="shared" si="2"/>
        <v>0</v>
      </c>
      <c r="E41" s="340"/>
      <c r="F41" s="350"/>
      <c r="G41" s="350"/>
      <c r="H41" s="350"/>
    </row>
    <row r="42" spans="1:8" s="26" customFormat="1" x14ac:dyDescent="0.25">
      <c r="A42" s="1"/>
      <c r="B42" s="426"/>
      <c r="C42" s="194"/>
      <c r="D42" s="26">
        <f t="shared" si="2"/>
        <v>0</v>
      </c>
      <c r="E42" s="340"/>
      <c r="F42" s="350"/>
      <c r="G42" s="350"/>
      <c r="H42" s="350"/>
    </row>
    <row r="43" spans="1:8" s="26" customFormat="1" x14ac:dyDescent="0.25">
      <c r="A43" s="1"/>
      <c r="B43" s="426"/>
      <c r="C43" s="194"/>
      <c r="D43" s="26">
        <f t="shared" si="2"/>
        <v>0</v>
      </c>
      <c r="E43" s="340"/>
      <c r="F43" s="350"/>
      <c r="G43" s="350"/>
      <c r="H43" s="350"/>
    </row>
    <row r="44" spans="1:8" s="26" customFormat="1" x14ac:dyDescent="0.25">
      <c r="A44" s="1"/>
      <c r="B44" s="426"/>
      <c r="C44" s="194"/>
      <c r="D44" s="26">
        <f t="shared" si="2"/>
        <v>0</v>
      </c>
      <c r="E44" s="340"/>
      <c r="F44" s="350"/>
      <c r="G44" s="350"/>
      <c r="H44" s="350"/>
    </row>
    <row r="45" spans="1:8" s="26" customFormat="1" x14ac:dyDescent="0.25">
      <c r="A45" s="1"/>
      <c r="B45" s="426"/>
      <c r="C45" s="194"/>
      <c r="D45" s="26">
        <f t="shared" si="2"/>
        <v>0</v>
      </c>
      <c r="E45" s="340"/>
      <c r="F45" s="350"/>
      <c r="G45" s="350"/>
      <c r="H45" s="350"/>
    </row>
    <row r="46" spans="1:8" s="26" customFormat="1" x14ac:dyDescent="0.25">
      <c r="A46" s="1"/>
      <c r="B46" s="426"/>
      <c r="C46" s="194"/>
      <c r="D46" s="26">
        <f t="shared" si="2"/>
        <v>0</v>
      </c>
      <c r="E46" s="340"/>
      <c r="F46" s="350"/>
      <c r="G46" s="350"/>
      <c r="H46" s="350"/>
    </row>
    <row r="47" spans="1:8" s="26" customFormat="1" x14ac:dyDescent="0.25">
      <c r="A47" s="1"/>
      <c r="B47" s="426"/>
      <c r="C47" s="196"/>
      <c r="D47" s="26">
        <f t="shared" si="2"/>
        <v>0</v>
      </c>
      <c r="E47" s="340"/>
      <c r="F47" s="350"/>
      <c r="G47" s="350"/>
      <c r="H47" s="350"/>
    </row>
    <row r="48" spans="1:8" s="26" customFormat="1" x14ac:dyDescent="0.25">
      <c r="A48" s="1"/>
      <c r="B48" s="426"/>
      <c r="C48" s="196"/>
      <c r="D48" s="26">
        <f t="shared" si="2"/>
        <v>0</v>
      </c>
      <c r="E48" s="340"/>
      <c r="F48" s="350"/>
      <c r="G48" s="350"/>
      <c r="H48" s="350"/>
    </row>
    <row r="49" spans="1:10" s="6" customFormat="1" x14ac:dyDescent="0.25">
      <c r="A49" s="1"/>
      <c r="B49" s="426"/>
      <c r="C49" s="246" t="s">
        <v>204</v>
      </c>
      <c r="D49" s="200">
        <f>SUM(D39:D48)</f>
        <v>0</v>
      </c>
      <c r="E49" s="200">
        <f>SUM(E39:E48)</f>
        <v>0</v>
      </c>
      <c r="F49" s="333">
        <f>SUM(F39:F48)</f>
        <v>0</v>
      </c>
      <c r="G49" s="333">
        <f>SUM(G39:G48)</f>
        <v>0</v>
      </c>
      <c r="H49" s="333">
        <f>SUM(H39:H48)</f>
        <v>0</v>
      </c>
    </row>
    <row r="50" spans="1:10" s="6" customFormat="1" x14ac:dyDescent="0.25">
      <c r="A50" s="1"/>
      <c r="B50" s="426"/>
      <c r="C50" s="246" t="s">
        <v>3</v>
      </c>
      <c r="D50" s="200">
        <f t="shared" ref="D50:E50" si="3">+D25+D38+D49</f>
        <v>0</v>
      </c>
      <c r="E50" s="200">
        <f t="shared" si="3"/>
        <v>0</v>
      </c>
      <c r="F50" s="333">
        <f>+F25+F38+F49</f>
        <v>0</v>
      </c>
      <c r="G50" s="333">
        <f t="shared" ref="G50:H50" si="4">+G25+G38+G49</f>
        <v>0</v>
      </c>
      <c r="H50" s="333">
        <f t="shared" si="4"/>
        <v>0</v>
      </c>
    </row>
    <row r="51" spans="1:10" s="28" customFormat="1" ht="5.0999999999999996" customHeight="1" x14ac:dyDescent="0.25">
      <c r="A51" s="1"/>
      <c r="B51" s="1"/>
      <c r="C51" s="30"/>
    </row>
    <row r="52" spans="1:10" s="28" customFormat="1" ht="15" customHeight="1" x14ac:dyDescent="0.25">
      <c r="A52" s="1"/>
      <c r="B52" s="427" t="s">
        <v>205</v>
      </c>
      <c r="C52" s="249" t="s">
        <v>146</v>
      </c>
      <c r="D52" s="26">
        <f t="shared" ref="D52:D53" si="5">+SUM(E52:H52)</f>
        <v>0</v>
      </c>
      <c r="E52" s="340"/>
      <c r="F52" s="350"/>
      <c r="G52" s="350"/>
      <c r="H52" s="350"/>
      <c r="I52" s="26"/>
      <c r="J52" s="26"/>
    </row>
    <row r="53" spans="1:10" s="28" customFormat="1" ht="15" customHeight="1" x14ac:dyDescent="0.25">
      <c r="A53" s="1"/>
      <c r="B53" s="427"/>
      <c r="C53" s="249" t="s">
        <v>147</v>
      </c>
      <c r="D53" s="26">
        <f t="shared" si="5"/>
        <v>0</v>
      </c>
      <c r="E53" s="340"/>
      <c r="F53" s="350"/>
      <c r="G53" s="350"/>
      <c r="H53" s="350"/>
      <c r="I53" s="26"/>
      <c r="J53" s="26"/>
    </row>
    <row r="54" spans="1:10" s="28" customFormat="1" x14ac:dyDescent="0.25">
      <c r="A54" s="1"/>
      <c r="B54" s="427"/>
      <c r="C54" s="250" t="s">
        <v>206</v>
      </c>
      <c r="D54" s="200">
        <f>SUM(D52:D53)</f>
        <v>0</v>
      </c>
      <c r="E54" s="200">
        <f>SUM(E52:E53)</f>
        <v>0</v>
      </c>
      <c r="F54" s="333">
        <f>SUM(F52:F53)</f>
        <v>0</v>
      </c>
      <c r="G54" s="333">
        <f>SUM(G52:G53)</f>
        <v>0</v>
      </c>
      <c r="H54" s="333">
        <f>SUM(H52:H53)</f>
        <v>0</v>
      </c>
      <c r="I54" s="26"/>
      <c r="J54" s="26"/>
    </row>
    <row r="55" spans="1:10" s="28" customFormat="1" x14ac:dyDescent="0.25">
      <c r="A55" s="1"/>
      <c r="B55" s="427"/>
      <c r="C55" s="272" t="s">
        <v>321</v>
      </c>
      <c r="D55" s="26">
        <f t="shared" ref="D55:D66" si="6">+SUM(E55:H55)</f>
        <v>0</v>
      </c>
      <c r="E55" s="340"/>
      <c r="F55" s="350"/>
      <c r="G55" s="350"/>
      <c r="H55" s="350"/>
      <c r="I55" s="26"/>
      <c r="J55" s="26"/>
    </row>
    <row r="56" spans="1:10" s="28" customFormat="1" x14ac:dyDescent="0.25">
      <c r="A56" s="1"/>
      <c r="B56" s="427"/>
      <c r="C56" s="272" t="s">
        <v>256</v>
      </c>
      <c r="D56" s="26">
        <f t="shared" si="6"/>
        <v>0</v>
      </c>
      <c r="E56" s="340"/>
      <c r="F56" s="350"/>
      <c r="G56" s="350"/>
      <c r="H56" s="350"/>
      <c r="I56" s="26"/>
      <c r="J56" s="26"/>
    </row>
    <row r="57" spans="1:10" s="28" customFormat="1" x14ac:dyDescent="0.25">
      <c r="A57" s="1"/>
      <c r="B57" s="427"/>
      <c r="C57" s="272"/>
      <c r="D57" s="26">
        <f t="shared" si="6"/>
        <v>0</v>
      </c>
      <c r="E57" s="340"/>
      <c r="F57" s="350"/>
      <c r="G57" s="350"/>
      <c r="H57" s="350"/>
      <c r="I57" s="26"/>
      <c r="J57" s="26"/>
    </row>
    <row r="58" spans="1:10" s="28" customFormat="1" x14ac:dyDescent="0.25">
      <c r="A58" s="1"/>
      <c r="B58" s="427"/>
      <c r="C58" s="272"/>
      <c r="D58" s="26">
        <f t="shared" si="6"/>
        <v>0</v>
      </c>
      <c r="E58" s="340"/>
      <c r="F58" s="350"/>
      <c r="G58" s="350"/>
      <c r="H58" s="350"/>
      <c r="I58" s="26"/>
      <c r="J58" s="26"/>
    </row>
    <row r="59" spans="1:10" s="28" customFormat="1" x14ac:dyDescent="0.25">
      <c r="A59" s="1"/>
      <c r="B59" s="427"/>
      <c r="C59" s="272"/>
      <c r="D59" s="26">
        <f t="shared" si="6"/>
        <v>0</v>
      </c>
      <c r="E59" s="340"/>
      <c r="F59" s="350"/>
      <c r="G59" s="350"/>
      <c r="H59" s="350"/>
      <c r="I59" s="26"/>
      <c r="J59" s="26"/>
    </row>
    <row r="60" spans="1:10" s="28" customFormat="1" x14ac:dyDescent="0.25">
      <c r="A60" s="1"/>
      <c r="B60" s="427"/>
      <c r="C60" s="272"/>
      <c r="D60" s="26">
        <f t="shared" si="6"/>
        <v>0</v>
      </c>
      <c r="E60" s="340"/>
      <c r="F60" s="350"/>
      <c r="G60" s="350"/>
      <c r="H60" s="350"/>
      <c r="I60" s="26"/>
      <c r="J60" s="26"/>
    </row>
    <row r="61" spans="1:10" s="28" customFormat="1" x14ac:dyDescent="0.25">
      <c r="A61" s="1"/>
      <c r="B61" s="427"/>
      <c r="C61" s="272"/>
      <c r="D61" s="26">
        <f t="shared" si="6"/>
        <v>0</v>
      </c>
      <c r="E61" s="340"/>
      <c r="F61" s="350"/>
      <c r="G61" s="350"/>
      <c r="H61" s="350"/>
      <c r="I61" s="26"/>
      <c r="J61" s="26"/>
    </row>
    <row r="62" spans="1:10" s="28" customFormat="1" x14ac:dyDescent="0.25">
      <c r="A62" s="1"/>
      <c r="B62" s="427"/>
      <c r="C62" s="272"/>
      <c r="D62" s="26">
        <f t="shared" si="6"/>
        <v>0</v>
      </c>
      <c r="E62" s="340"/>
      <c r="F62" s="350"/>
      <c r="G62" s="350"/>
      <c r="H62" s="350"/>
      <c r="I62" s="26"/>
      <c r="J62" s="26"/>
    </row>
    <row r="63" spans="1:10" s="28" customFormat="1" x14ac:dyDescent="0.25">
      <c r="A63" s="1"/>
      <c r="B63" s="427"/>
      <c r="C63" s="272"/>
      <c r="D63" s="26">
        <f t="shared" si="6"/>
        <v>0</v>
      </c>
      <c r="E63" s="340"/>
      <c r="F63" s="350"/>
      <c r="G63" s="350"/>
      <c r="H63" s="350"/>
      <c r="I63" s="26"/>
      <c r="J63" s="26"/>
    </row>
    <row r="64" spans="1:10" s="28" customFormat="1" x14ac:dyDescent="0.25">
      <c r="A64" s="1"/>
      <c r="B64" s="427"/>
      <c r="C64" s="272"/>
      <c r="D64" s="26">
        <f t="shared" si="6"/>
        <v>0</v>
      </c>
      <c r="E64" s="340"/>
      <c r="F64" s="350"/>
      <c r="G64" s="350"/>
      <c r="H64" s="350"/>
      <c r="I64" s="26"/>
      <c r="J64" s="26"/>
    </row>
    <row r="65" spans="1:10" s="28" customFormat="1" x14ac:dyDescent="0.25">
      <c r="A65" s="1"/>
      <c r="B65" s="427"/>
      <c r="C65" s="272"/>
      <c r="D65" s="26">
        <f t="shared" si="6"/>
        <v>0</v>
      </c>
      <c r="E65" s="340"/>
      <c r="F65" s="350"/>
      <c r="G65" s="350"/>
      <c r="H65" s="350"/>
      <c r="I65" s="26"/>
      <c r="J65" s="26"/>
    </row>
    <row r="66" spans="1:10" s="28" customFormat="1" x14ac:dyDescent="0.25">
      <c r="A66" s="1"/>
      <c r="B66" s="427"/>
      <c r="C66" s="272"/>
      <c r="D66" s="26">
        <f t="shared" si="6"/>
        <v>0</v>
      </c>
      <c r="E66" s="340"/>
      <c r="F66" s="350"/>
      <c r="G66" s="350"/>
      <c r="H66" s="350"/>
      <c r="I66" s="26"/>
      <c r="J66" s="26"/>
    </row>
    <row r="67" spans="1:10" s="28" customFormat="1" ht="15" customHeight="1" x14ac:dyDescent="0.25">
      <c r="A67" s="1"/>
      <c r="B67" s="427"/>
      <c r="C67" s="250" t="s">
        <v>150</v>
      </c>
      <c r="D67" s="200">
        <f>+IFERROR(SUM(D55:D66),"")</f>
        <v>0</v>
      </c>
      <c r="E67" s="200">
        <f>+IFERROR(SUM(E55:E66),"")</f>
        <v>0</v>
      </c>
      <c r="F67" s="333">
        <f>+IFERROR(SUM(F55:F66),"")</f>
        <v>0</v>
      </c>
      <c r="G67" s="333">
        <f>+IFERROR(SUM(G55:G66),"")</f>
        <v>0</v>
      </c>
      <c r="H67" s="333">
        <f>+IFERROR(SUM(H55:H66),"")</f>
        <v>0</v>
      </c>
    </row>
    <row r="68" spans="1:10" s="28" customFormat="1" ht="15" customHeight="1" x14ac:dyDescent="0.25">
      <c r="A68" s="1"/>
      <c r="B68" s="427"/>
      <c r="C68" s="271" t="s">
        <v>175</v>
      </c>
      <c r="D68" s="26">
        <f t="shared" ref="D68:D69" si="7">+SUM(E68:H68)</f>
        <v>0</v>
      </c>
      <c r="E68" s="340"/>
      <c r="F68" s="350"/>
      <c r="G68" s="350"/>
      <c r="H68" s="350"/>
    </row>
    <row r="69" spans="1:10" s="28" customFormat="1" ht="15" customHeight="1" x14ac:dyDescent="0.25">
      <c r="A69" s="1"/>
      <c r="B69" s="427"/>
      <c r="C69" s="271" t="s">
        <v>25</v>
      </c>
      <c r="D69" s="26">
        <f t="shared" si="7"/>
        <v>0</v>
      </c>
      <c r="E69" s="340"/>
      <c r="F69" s="350"/>
      <c r="G69" s="350"/>
      <c r="H69" s="350"/>
      <c r="I69" s="26"/>
      <c r="J69" s="26"/>
    </row>
    <row r="70" spans="1:10" s="28" customFormat="1" ht="15" customHeight="1" x14ac:dyDescent="0.25">
      <c r="A70" s="1"/>
      <c r="B70" s="427"/>
      <c r="C70" s="250" t="s">
        <v>208</v>
      </c>
      <c r="D70" s="200">
        <f>+D54+D67+D68+D69</f>
        <v>0</v>
      </c>
      <c r="E70" s="200">
        <f>+E54+E67+E68+E69</f>
        <v>0</v>
      </c>
      <c r="F70" s="333">
        <f>+F54+F67+F68+F69</f>
        <v>0</v>
      </c>
      <c r="G70" s="333">
        <f t="shared" ref="G70:H70" si="8">+G54+G67+G68+G69</f>
        <v>0</v>
      </c>
      <c r="H70" s="333">
        <f t="shared" si="8"/>
        <v>0</v>
      </c>
      <c r="I70" s="244"/>
      <c r="J70" s="244"/>
    </row>
    <row r="71" spans="1:10" s="28" customFormat="1" ht="5.0999999999999996" customHeight="1" x14ac:dyDescent="0.25">
      <c r="A71" s="1"/>
      <c r="B71" s="1"/>
      <c r="C71" s="30"/>
    </row>
    <row r="72" spans="1:10" s="28" customFormat="1" x14ac:dyDescent="0.25">
      <c r="A72" s="1"/>
      <c r="B72" s="29" t="s">
        <v>28</v>
      </c>
      <c r="C72" s="255" t="s">
        <v>27</v>
      </c>
      <c r="D72" s="26">
        <f t="shared" ref="D72" si="9">+SUM(E72:H72)</f>
        <v>0</v>
      </c>
      <c r="E72" s="340"/>
      <c r="F72" s="350"/>
      <c r="G72" s="350"/>
      <c r="H72" s="350"/>
      <c r="I72" s="26"/>
      <c r="J72" s="26"/>
    </row>
    <row r="73" spans="1:10" s="28" customFormat="1" ht="5.0999999999999996" customHeight="1" x14ac:dyDescent="0.25">
      <c r="A73" s="1"/>
      <c r="B73" s="30"/>
      <c r="C73" s="30"/>
    </row>
    <row r="74" spans="1:10" s="28" customFormat="1" x14ac:dyDescent="0.25">
      <c r="A74" s="1"/>
      <c r="B74" s="31" t="s">
        <v>29</v>
      </c>
      <c r="C74" s="256" t="s">
        <v>30</v>
      </c>
      <c r="D74" s="200">
        <f>ROUND(-D50+D70+D72,4)</f>
        <v>0</v>
      </c>
      <c r="E74" s="200">
        <f>ROUND(-E50+E70+E72,4)</f>
        <v>0</v>
      </c>
      <c r="F74" s="333">
        <f>ROUND(-F50+F70+F72,4)</f>
        <v>0</v>
      </c>
      <c r="G74" s="333">
        <f>ROUND(-G50+G70+G72,4)</f>
        <v>0</v>
      </c>
      <c r="H74" s="333">
        <f>ROUND(-H50+H70+H72,4)</f>
        <v>0</v>
      </c>
      <c r="I74" s="244"/>
      <c r="J74" s="244"/>
    </row>
    <row r="75" spans="1:10" x14ac:dyDescent="0.25">
      <c r="G75" s="27"/>
      <c r="H75" s="27"/>
      <c r="I75" s="27"/>
      <c r="J75" s="27"/>
    </row>
  </sheetData>
  <sheetProtection algorithmName="SHA-512" hashValue="Fk4hk2BV6aWbUjtZuvJghdfXQOtVeANfU5e1MHT/fbXqoMfmC3dhg1jtS1RoTb5YAKPWv/7jg0wQGLB1LkSLqQ==" saltValue="ii8EHgyYQhPcP+EpUJRCRA==" spinCount="100000" sheet="1" formatRows="0"/>
  <mergeCells count="3">
    <mergeCell ref="E6:F6"/>
    <mergeCell ref="B15:B50"/>
    <mergeCell ref="B52:B70"/>
  </mergeCells>
  <conditionalFormatting sqref="F15:F24">
    <cfRule type="expression" dxfId="203" priority="34">
      <formula>$E$3&gt;45657</formula>
    </cfRule>
  </conditionalFormatting>
  <conditionalFormatting sqref="F26:F35">
    <cfRule type="expression" dxfId="202" priority="33">
      <formula>$E$3&gt;45657</formula>
    </cfRule>
  </conditionalFormatting>
  <conditionalFormatting sqref="F37">
    <cfRule type="expression" dxfId="201" priority="32">
      <formula>$E$3&gt;45657</formula>
    </cfRule>
  </conditionalFormatting>
  <conditionalFormatting sqref="F39:F48">
    <cfRule type="expression" dxfId="200" priority="31">
      <formula>$E$3&gt;45657</formula>
    </cfRule>
  </conditionalFormatting>
  <conditionalFormatting sqref="F52:F53">
    <cfRule type="expression" dxfId="199" priority="30">
      <formula>$E$3&gt;45657</formula>
    </cfRule>
  </conditionalFormatting>
  <conditionalFormatting sqref="F55:F66">
    <cfRule type="expression" dxfId="198" priority="29">
      <formula>$E$3&gt;45657</formula>
    </cfRule>
  </conditionalFormatting>
  <conditionalFormatting sqref="F68:F69">
    <cfRule type="expression" dxfId="197" priority="28">
      <formula>$E$3&gt;45657</formula>
    </cfRule>
  </conditionalFormatting>
  <conditionalFormatting sqref="F72">
    <cfRule type="expression" dxfId="196" priority="27">
      <formula>$E$3&gt;45657</formula>
    </cfRule>
  </conditionalFormatting>
  <conditionalFormatting sqref="F12:H12">
    <cfRule type="notContainsBlanks" dxfId="195" priority="35">
      <formula>LEN(TRIM(F12))&gt;0</formula>
    </cfRule>
  </conditionalFormatting>
  <conditionalFormatting sqref="F13:H13">
    <cfRule type="containsText" dxfId="194" priority="19" operator="containsText" text="1. - 4. Quartal">
      <formula>NOT(ISERROR(SEARCH("1. - 4. Quartal",F13)))</formula>
    </cfRule>
  </conditionalFormatting>
  <conditionalFormatting sqref="F25:H25">
    <cfRule type="cellIs" dxfId="193" priority="21" operator="greaterThan">
      <formula>0</formula>
    </cfRule>
  </conditionalFormatting>
  <conditionalFormatting sqref="F36:H36">
    <cfRule type="cellIs" dxfId="192" priority="20" operator="greaterThan">
      <formula>0</formula>
    </cfRule>
  </conditionalFormatting>
  <conditionalFormatting sqref="F38:H38">
    <cfRule type="cellIs" dxfId="191" priority="22" operator="greaterThan">
      <formula>0</formula>
    </cfRule>
  </conditionalFormatting>
  <conditionalFormatting sqref="F49:H50">
    <cfRule type="cellIs" dxfId="190" priority="24" operator="greaterThan">
      <formula>0</formula>
    </cfRule>
  </conditionalFormatting>
  <conditionalFormatting sqref="F54:H54">
    <cfRule type="cellIs" dxfId="189" priority="23" operator="greaterThan">
      <formula>0</formula>
    </cfRule>
  </conditionalFormatting>
  <conditionalFormatting sqref="F67:H67">
    <cfRule type="cellIs" dxfId="188" priority="25" operator="greaterThan">
      <formula>0</formula>
    </cfRule>
  </conditionalFormatting>
  <conditionalFormatting sqref="F70:H70">
    <cfRule type="cellIs" dxfId="187" priority="26" operator="greaterThan">
      <formula>0</formula>
    </cfRule>
  </conditionalFormatting>
  <conditionalFormatting sqref="F74:H74">
    <cfRule type="cellIs" dxfId="186" priority="18" operator="greaterThan">
      <formula>0</formula>
    </cfRule>
  </conditionalFormatting>
  <conditionalFormatting sqref="G15:G24">
    <cfRule type="expression" dxfId="185" priority="17">
      <formula>$E$3&gt;46022</formula>
    </cfRule>
  </conditionalFormatting>
  <conditionalFormatting sqref="G26:G35">
    <cfRule type="expression" dxfId="184" priority="15">
      <formula>$E$3&gt;46022</formula>
    </cfRule>
  </conditionalFormatting>
  <conditionalFormatting sqref="G37">
    <cfRule type="expression" dxfId="183" priority="14">
      <formula>$E$3&gt;46022</formula>
    </cfRule>
  </conditionalFormatting>
  <conditionalFormatting sqref="G39:G48">
    <cfRule type="expression" dxfId="182" priority="13">
      <formula>$E$3&gt;46022</formula>
    </cfRule>
  </conditionalFormatting>
  <conditionalFormatting sqref="G52:G53">
    <cfRule type="expression" dxfId="181" priority="12">
      <formula>$E$3&gt;46022</formula>
    </cfRule>
  </conditionalFormatting>
  <conditionalFormatting sqref="G55:G66">
    <cfRule type="expression" dxfId="180" priority="9">
      <formula>$E$3&gt;46022</formula>
    </cfRule>
  </conditionalFormatting>
  <conditionalFormatting sqref="G68:G69">
    <cfRule type="expression" dxfId="179" priority="10">
      <formula>$E$3&gt;46022</formula>
    </cfRule>
  </conditionalFormatting>
  <conditionalFormatting sqref="G72">
    <cfRule type="expression" dxfId="178" priority="8">
      <formula>$E$3&gt;46022</formula>
    </cfRule>
  </conditionalFormatting>
  <conditionalFormatting sqref="H15:H24">
    <cfRule type="expression" dxfId="177" priority="16">
      <formula>$E$3&gt;46387</formula>
    </cfRule>
  </conditionalFormatting>
  <conditionalFormatting sqref="H26:H35">
    <cfRule type="expression" dxfId="176" priority="7">
      <formula>$E$3&gt;46387</formula>
    </cfRule>
  </conditionalFormatting>
  <conditionalFormatting sqref="H37">
    <cfRule type="expression" dxfId="175" priority="6">
      <formula>$E$3&gt;46387</formula>
    </cfRule>
  </conditionalFormatting>
  <conditionalFormatting sqref="H39:H48">
    <cfRule type="expression" dxfId="174" priority="5">
      <formula>$E$3&gt;46387</formula>
    </cfRule>
  </conditionalFormatting>
  <conditionalFormatting sqref="H52:H53">
    <cfRule type="expression" dxfId="173" priority="4">
      <formula>$E$3&gt;46387</formula>
    </cfRule>
  </conditionalFormatting>
  <conditionalFormatting sqref="H55:H66">
    <cfRule type="expression" dxfId="172" priority="3">
      <formula>$E$3&gt;46387</formula>
    </cfRule>
  </conditionalFormatting>
  <conditionalFormatting sqref="H68:H69">
    <cfRule type="expression" dxfId="171" priority="2">
      <formula>$E$3&gt;46387</formula>
    </cfRule>
  </conditionalFormatting>
  <conditionalFormatting sqref="H72">
    <cfRule type="expression" dxfId="170" priority="1">
      <formula>$E$3&gt;46387</formula>
    </cfRule>
  </conditionalFormatting>
  <dataValidations count="4">
    <dataValidation allowBlank="1" showInputMessage="1" prompt="Rote Markierung, wenn Zellen außerhalb der Lfz. befüllt sind." sqref="F63" xr:uid="{D4D1BCF3-8E1A-4D2F-BB5C-2B2C21F75BF6}"/>
    <dataValidation type="decimal" allowBlank="1" showInputMessage="1" showErrorMessage="1" error="Bitte nur positive Werte einfügen!" sqref="I22:K26 H26 G22:H24" xr:uid="{00000000-0002-0000-3400-000001000000}">
      <formula1>0</formula1>
      <formula2>9999999999999</formula2>
    </dataValidation>
    <dataValidation type="decimal" allowBlank="1" showInputMessage="1" showErrorMessage="1" error="Bitte nur positive Werte einfügen!" sqref="G54:K58 E61 I28:K44 G60:K61 H37 H39:H44 H28:H35" xr:uid="{00000000-0002-0000-3400-000002000000}">
      <formula1>0</formula1>
      <formula2>999999999999</formula2>
    </dataValidation>
    <dataValidation type="decimal" allowBlank="1" showInputMessage="1" showErrorMessage="1" error="Bitte nur positive Werte einfügen!" sqref="I46:K50 H46:H48" xr:uid="{00000000-0002-0000-3400-000003000000}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85" orientation="portrait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3400-000004000000}">
          <x14:formula1>
            <xm:f>Listen!$B$2:$B$34</xm:f>
          </x14:formula1>
          <xm:sqref>E18</xm:sqref>
        </x14:dataValidation>
        <x14:dataValidation type="list" allowBlank="1" showInputMessage="1" showErrorMessage="1" xr:uid="{00000000-0002-0000-3400-000005000000}">
          <x14:formula1>
            <xm:f>'Strat.Ziele_Projektträger_Förd.'!$C$6:$C$15</xm:f>
          </x14:formula1>
          <xm:sqref>K9 H9</xm:sqref>
        </x14:dataValidation>
        <x14:dataValidation type="list" allowBlank="1" showInputMessage="1" showErrorMessage="1" xr:uid="{00000000-0002-0000-3400-000006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3400-000007000000}">
          <x14:formula1>
            <xm:f>'Strat.Ziele_Projektträger_Förd.'!$C$34:$C$43</xm:f>
          </x14:formula1>
          <xm:sqref>I9:J9</xm:sqref>
        </x14:dataValidation>
        <x14:dataValidation type="list" allowBlank="1" showInputMessage="1" showErrorMessage="1" xr:uid="{00000000-0002-0000-3400-000008000000}">
          <x14:formula1>
            <xm:f>Listen!$S$3:$S$50</xm:f>
          </x14:formula1>
          <xm:sqref>F9</xm:sqref>
        </x14:dataValidation>
      </x14:dataValidation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J75"/>
  <sheetViews>
    <sheetView topLeftCell="A2" workbookViewId="0">
      <selection activeCell="F12" sqref="F12:H74"/>
    </sheetView>
  </sheetViews>
  <sheetFormatPr baseColWidth="10" defaultColWidth="16.7109375" defaultRowHeight="15" outlineLevelRow="1" x14ac:dyDescent="0.25"/>
  <cols>
    <col min="1" max="1" width="2.7109375" style="1" customWidth="1"/>
    <col min="2" max="2" width="3.7109375" style="1" customWidth="1"/>
    <col min="3" max="3" width="36.7109375" style="1" customWidth="1"/>
    <col min="4" max="7" width="17.7109375" style="1" customWidth="1"/>
    <col min="8" max="8" width="16.7109375" style="1"/>
    <col min="9" max="10" width="16.7109375" style="1" customWidth="1"/>
    <col min="11" max="11" width="3.7109375" style="1" customWidth="1"/>
    <col min="12" max="16384" width="16.7109375" style="1"/>
  </cols>
  <sheetData>
    <row r="1" spans="1:10" hidden="1" x14ac:dyDescent="0.25">
      <c r="A1" s="19" t="str">
        <f ca="1">MID(CELL("filename",A1),FIND("]",CELL("filename",A1))+1,256)</f>
        <v>Projekt46</v>
      </c>
      <c r="B1" s="19"/>
      <c r="C1" s="20"/>
      <c r="D1" s="1" t="str">
        <f ca="1">MID(CELL("Dateiname",A2),FIND("]",CELL("Dateiname",A2))+1,31)</f>
        <v>Projekt46</v>
      </c>
      <c r="G1" s="21"/>
    </row>
    <row r="3" spans="1:10" hidden="1" outlineLevel="1" x14ac:dyDescent="0.25">
      <c r="C3" s="1" t="s">
        <v>324</v>
      </c>
      <c r="D3" s="1" t="str">
        <f>+LEFT(D9,2)</f>
        <v>RM</v>
      </c>
      <c r="E3" s="327">
        <f>+F9</f>
        <v>44104</v>
      </c>
      <c r="F3" s="327">
        <f>+F9</f>
        <v>44104</v>
      </c>
      <c r="G3" s="327">
        <f>+F9</f>
        <v>44104</v>
      </c>
      <c r="H3" s="1" t="str">
        <f>+G12</f>
        <v xml:space="preserve"> </v>
      </c>
      <c r="I3" s="1" t="str">
        <f>+H12</f>
        <v xml:space="preserve"> </v>
      </c>
    </row>
    <row r="4" spans="1:10" ht="15.75" collapsed="1" x14ac:dyDescent="0.25">
      <c r="C4" s="22" t="str">
        <f>+CONCATENATE(C9," (EU-kofinanziert)")</f>
        <v>Projekt 46 (EU-kofinanziert)</v>
      </c>
      <c r="D4" s="22"/>
      <c r="E4" s="22"/>
    </row>
    <row r="5" spans="1:10" ht="15.75" x14ac:dyDescent="0.25">
      <c r="C5" s="22"/>
    </row>
    <row r="6" spans="1:10" s="23" customFormat="1" x14ac:dyDescent="0.25">
      <c r="C6" s="179" t="s">
        <v>18</v>
      </c>
      <c r="D6" s="7" t="s">
        <v>18</v>
      </c>
      <c r="E6" s="377" t="s">
        <v>20</v>
      </c>
      <c r="F6" s="378"/>
      <c r="G6" s="7" t="s">
        <v>18</v>
      </c>
      <c r="H6" s="7"/>
      <c r="I6" s="7" t="s">
        <v>251</v>
      </c>
      <c r="J6" s="374" t="s">
        <v>380</v>
      </c>
    </row>
    <row r="7" spans="1:10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</row>
    <row r="8" spans="1:10" ht="5.0999999999999996" customHeight="1" x14ac:dyDescent="0.25"/>
    <row r="9" spans="1:10" s="24" customFormat="1" ht="51" customHeight="1" x14ac:dyDescent="0.25">
      <c r="C9" s="124" t="s">
        <v>391</v>
      </c>
      <c r="D9" s="124" t="s">
        <v>4</v>
      </c>
      <c r="E9" s="125">
        <v>44197</v>
      </c>
      <c r="F9" s="125">
        <v>44104</v>
      </c>
      <c r="G9" s="268" t="s">
        <v>24</v>
      </c>
      <c r="H9" s="268" t="s">
        <v>13</v>
      </c>
      <c r="I9" s="268" t="s">
        <v>184</v>
      </c>
      <c r="J9" s="375"/>
    </row>
    <row r="10" spans="1:10" s="144" customFormat="1" ht="26.1" customHeight="1" x14ac:dyDescent="0.2">
      <c r="C10" s="177"/>
      <c r="D10" s="241"/>
      <c r="G10" s="145"/>
      <c r="I10" s="220"/>
      <c r="J10" s="220"/>
    </row>
    <row r="11" spans="1:10" s="25" customFormat="1" x14ac:dyDescent="0.25">
      <c r="D11" s="236"/>
    </row>
    <row r="12" spans="1:10" x14ac:dyDescent="0.25">
      <c r="C12" s="2"/>
      <c r="D12" s="192" t="s">
        <v>154</v>
      </c>
      <c r="E12" s="339">
        <f>+Finanztabelle!F2</f>
        <v>2024</v>
      </c>
      <c r="F12" s="341" t="str">
        <f>+IF(E3&gt;45657,E12+1," ")</f>
        <v xml:space="preserve"> </v>
      </c>
      <c r="G12" s="341" t="str">
        <f>+IF(AND(E3&gt;45657,F3&gt;46022),F12+1," ")</f>
        <v xml:space="preserve"> </v>
      </c>
      <c r="H12" s="341" t="str">
        <f>+IF(AND(E3&gt;45657,F3&gt;46022,G3&gt;46387),G12+1," ")</f>
        <v xml:space="preserve"> </v>
      </c>
      <c r="I12" s="243"/>
      <c r="J12" s="243"/>
    </row>
    <row r="13" spans="1:10" s="23" customFormat="1" x14ac:dyDescent="0.25">
      <c r="C13" s="17" t="s">
        <v>37</v>
      </c>
      <c r="D13" s="192" t="s">
        <v>364</v>
      </c>
      <c r="E13" s="269" t="s">
        <v>252</v>
      </c>
      <c r="F13" s="342" t="str">
        <f>+IF(F12=" ","","1. - 4. Quartal")</f>
        <v/>
      </c>
      <c r="G13" s="342" t="str">
        <f>+IF(G12=" ","","1. - 4. Quartal")</f>
        <v/>
      </c>
      <c r="H13" s="342" t="str">
        <f>+IF(H12=" ","","1. - 4. Quartal")</f>
        <v/>
      </c>
      <c r="I13" s="190"/>
      <c r="J13" s="190"/>
    </row>
    <row r="14" spans="1:10" ht="5.0999999999999996" customHeight="1" x14ac:dyDescent="0.25"/>
    <row r="15" spans="1:10" s="26" customFormat="1" x14ac:dyDescent="0.25">
      <c r="A15" s="1"/>
      <c r="B15" s="426" t="s">
        <v>3</v>
      </c>
      <c r="C15" s="194" t="s">
        <v>253</v>
      </c>
      <c r="D15" s="26">
        <f t="shared" ref="D15:D24" si="0">+SUM(E15:H15)</f>
        <v>0</v>
      </c>
      <c r="E15" s="340"/>
      <c r="F15" s="350"/>
      <c r="G15" s="350"/>
      <c r="H15" s="350"/>
    </row>
    <row r="16" spans="1:10" s="26" customFormat="1" x14ac:dyDescent="0.25">
      <c r="A16" s="1"/>
      <c r="B16" s="426"/>
      <c r="C16" s="194" t="s">
        <v>253</v>
      </c>
      <c r="D16" s="26">
        <f t="shared" si="0"/>
        <v>0</v>
      </c>
      <c r="E16" s="340"/>
      <c r="F16" s="350"/>
      <c r="G16" s="350"/>
      <c r="H16" s="350"/>
    </row>
    <row r="17" spans="1:8" s="26" customFormat="1" x14ac:dyDescent="0.25">
      <c r="A17" s="1"/>
      <c r="B17" s="426"/>
      <c r="C17" s="196"/>
      <c r="D17" s="26">
        <f t="shared" si="0"/>
        <v>0</v>
      </c>
      <c r="E17" s="340"/>
      <c r="F17" s="350"/>
      <c r="G17" s="350"/>
      <c r="H17" s="350"/>
    </row>
    <row r="18" spans="1:8" s="26" customFormat="1" x14ac:dyDescent="0.25">
      <c r="A18" s="1"/>
      <c r="B18" s="426"/>
      <c r="C18" s="196"/>
      <c r="D18" s="26">
        <f t="shared" si="0"/>
        <v>0</v>
      </c>
      <c r="E18" s="340"/>
      <c r="F18" s="350"/>
      <c r="G18" s="350"/>
      <c r="H18" s="350"/>
    </row>
    <row r="19" spans="1:8" s="26" customFormat="1" x14ac:dyDescent="0.25">
      <c r="A19" s="1"/>
      <c r="B19" s="426"/>
      <c r="C19" s="196"/>
      <c r="D19" s="26">
        <f t="shared" si="0"/>
        <v>0</v>
      </c>
      <c r="E19" s="340"/>
      <c r="F19" s="350"/>
      <c r="G19" s="350"/>
      <c r="H19" s="350"/>
    </row>
    <row r="20" spans="1:8" s="26" customFormat="1" x14ac:dyDescent="0.25">
      <c r="A20" s="1"/>
      <c r="B20" s="426"/>
      <c r="C20" s="196"/>
      <c r="D20" s="26">
        <f t="shared" si="0"/>
        <v>0</v>
      </c>
      <c r="E20" s="340"/>
      <c r="F20" s="350"/>
      <c r="G20" s="350"/>
      <c r="H20" s="350"/>
    </row>
    <row r="21" spans="1:8" s="26" customFormat="1" x14ac:dyDescent="0.25">
      <c r="A21" s="1"/>
      <c r="B21" s="426"/>
      <c r="C21" s="196"/>
      <c r="D21" s="26">
        <f t="shared" si="0"/>
        <v>0</v>
      </c>
      <c r="E21" s="340"/>
      <c r="F21" s="350"/>
      <c r="G21" s="350"/>
      <c r="H21" s="350"/>
    </row>
    <row r="22" spans="1:8" s="26" customFormat="1" x14ac:dyDescent="0.25">
      <c r="A22" s="1"/>
      <c r="B22" s="426"/>
      <c r="C22" s="196"/>
      <c r="D22" s="26">
        <f t="shared" si="0"/>
        <v>0</v>
      </c>
      <c r="E22" s="340"/>
      <c r="F22" s="350"/>
      <c r="G22" s="350"/>
      <c r="H22" s="350"/>
    </row>
    <row r="23" spans="1:8" s="26" customFormat="1" x14ac:dyDescent="0.25">
      <c r="A23" s="1"/>
      <c r="B23" s="426"/>
      <c r="C23" s="196"/>
      <c r="D23" s="26">
        <f t="shared" si="0"/>
        <v>0</v>
      </c>
      <c r="E23" s="340"/>
      <c r="F23" s="350"/>
      <c r="G23" s="350"/>
      <c r="H23" s="350"/>
    </row>
    <row r="24" spans="1:8" s="26" customFormat="1" x14ac:dyDescent="0.25">
      <c r="A24" s="1"/>
      <c r="B24" s="426"/>
      <c r="C24" s="270"/>
      <c r="D24" s="26">
        <f t="shared" si="0"/>
        <v>0</v>
      </c>
      <c r="E24" s="340"/>
      <c r="F24" s="350"/>
      <c r="G24" s="350"/>
      <c r="H24" s="350"/>
    </row>
    <row r="25" spans="1:8" s="6" customFormat="1" x14ac:dyDescent="0.25">
      <c r="A25" s="1"/>
      <c r="B25" s="426"/>
      <c r="C25" s="246" t="s">
        <v>196</v>
      </c>
      <c r="D25" s="200">
        <f>SUM(D15:D24)</f>
        <v>0</v>
      </c>
      <c r="E25" s="200">
        <f>SUM(E15:E24)</f>
        <v>0</v>
      </c>
      <c r="F25" s="333">
        <f>SUM(F15:F24)</f>
        <v>0</v>
      </c>
      <c r="G25" s="333">
        <f>SUM(G15:G24)</f>
        <v>0</v>
      </c>
      <c r="H25" s="333">
        <f>SUM(H15:H24)</f>
        <v>0</v>
      </c>
    </row>
    <row r="26" spans="1:8" s="26" customFormat="1" x14ac:dyDescent="0.25">
      <c r="A26" s="1"/>
      <c r="B26" s="426"/>
      <c r="C26" s="202" t="s">
        <v>254</v>
      </c>
      <c r="D26" s="26">
        <f t="shared" ref="D26:D35" si="1">+SUM(E26:H26)</f>
        <v>0</v>
      </c>
      <c r="E26" s="340"/>
      <c r="F26" s="350"/>
      <c r="G26" s="350"/>
      <c r="H26" s="350"/>
    </row>
    <row r="27" spans="1:8" s="26" customFormat="1" x14ac:dyDescent="0.25">
      <c r="A27" s="1"/>
      <c r="B27" s="426"/>
      <c r="C27" s="205"/>
      <c r="D27" s="26">
        <f t="shared" si="1"/>
        <v>0</v>
      </c>
      <c r="E27" s="340"/>
      <c r="F27" s="350"/>
      <c r="G27" s="350"/>
      <c r="H27" s="350"/>
    </row>
    <row r="28" spans="1:8" s="26" customFormat="1" x14ac:dyDescent="0.25">
      <c r="A28" s="1"/>
      <c r="B28" s="426"/>
      <c r="C28" s="205"/>
      <c r="D28" s="26">
        <f t="shared" si="1"/>
        <v>0</v>
      </c>
      <c r="E28" s="340"/>
      <c r="F28" s="350"/>
      <c r="G28" s="350"/>
      <c r="H28" s="350"/>
    </row>
    <row r="29" spans="1:8" s="26" customFormat="1" x14ac:dyDescent="0.25">
      <c r="A29" s="1"/>
      <c r="B29" s="426"/>
      <c r="C29" s="205"/>
      <c r="D29" s="26">
        <f t="shared" si="1"/>
        <v>0</v>
      </c>
      <c r="E29" s="340"/>
      <c r="F29" s="350"/>
      <c r="G29" s="350"/>
      <c r="H29" s="350"/>
    </row>
    <row r="30" spans="1:8" s="26" customFormat="1" x14ac:dyDescent="0.25">
      <c r="A30" s="1"/>
      <c r="B30" s="426"/>
      <c r="C30" s="205"/>
      <c r="D30" s="26">
        <f t="shared" si="1"/>
        <v>0</v>
      </c>
      <c r="E30" s="340"/>
      <c r="F30" s="350"/>
      <c r="G30" s="350"/>
      <c r="H30" s="350"/>
    </row>
    <row r="31" spans="1:8" s="26" customFormat="1" x14ac:dyDescent="0.25">
      <c r="A31" s="1"/>
      <c r="B31" s="426"/>
      <c r="C31" s="205"/>
      <c r="D31" s="26">
        <f t="shared" si="1"/>
        <v>0</v>
      </c>
      <c r="E31" s="340"/>
      <c r="F31" s="350"/>
      <c r="G31" s="350"/>
      <c r="H31" s="350"/>
    </row>
    <row r="32" spans="1:8" s="26" customFormat="1" x14ac:dyDescent="0.25">
      <c r="A32" s="1"/>
      <c r="B32" s="426"/>
      <c r="C32" s="205"/>
      <c r="D32" s="26">
        <f t="shared" si="1"/>
        <v>0</v>
      </c>
      <c r="E32" s="340"/>
      <c r="F32" s="350"/>
      <c r="G32" s="350"/>
      <c r="H32" s="350"/>
    </row>
    <row r="33" spans="1:8" s="26" customFormat="1" x14ac:dyDescent="0.25">
      <c r="A33" s="1"/>
      <c r="B33" s="426"/>
      <c r="C33" s="205"/>
      <c r="D33" s="26">
        <f t="shared" si="1"/>
        <v>0</v>
      </c>
      <c r="E33" s="340"/>
      <c r="F33" s="350"/>
      <c r="G33" s="350"/>
      <c r="H33" s="350"/>
    </row>
    <row r="34" spans="1:8" s="26" customFormat="1" x14ac:dyDescent="0.25">
      <c r="A34" s="1"/>
      <c r="B34" s="426"/>
      <c r="C34" s="205"/>
      <c r="D34" s="26">
        <f t="shared" si="1"/>
        <v>0</v>
      </c>
      <c r="E34" s="340"/>
      <c r="F34" s="350"/>
      <c r="G34" s="350"/>
      <c r="H34" s="350"/>
    </row>
    <row r="35" spans="1:8" s="26" customFormat="1" x14ac:dyDescent="0.25">
      <c r="A35" s="1"/>
      <c r="B35" s="426"/>
      <c r="C35" s="205"/>
      <c r="D35" s="26">
        <f t="shared" si="1"/>
        <v>0</v>
      </c>
      <c r="E35" s="340"/>
      <c r="F35" s="350"/>
      <c r="G35" s="350"/>
      <c r="H35" s="350"/>
    </row>
    <row r="36" spans="1:8" s="26" customFormat="1" x14ac:dyDescent="0.25">
      <c r="A36" s="1"/>
      <c r="B36" s="426"/>
      <c r="C36" s="247" t="s">
        <v>200</v>
      </c>
      <c r="D36" s="242">
        <f>SUM(D26:D35)</f>
        <v>0</v>
      </c>
      <c r="E36" s="242">
        <f>SUM(E26:E35)</f>
        <v>0</v>
      </c>
      <c r="F36" s="334">
        <f>SUM(F26:F35)</f>
        <v>0</v>
      </c>
      <c r="G36" s="334">
        <f>SUM(G26:G35)</f>
        <v>0</v>
      </c>
      <c r="H36" s="334">
        <f>SUM(H26:H35)</f>
        <v>0</v>
      </c>
    </row>
    <row r="37" spans="1:8" s="26" customFormat="1" x14ac:dyDescent="0.25">
      <c r="A37" s="1"/>
      <c r="B37" s="426"/>
      <c r="C37" s="247" t="s">
        <v>201</v>
      </c>
      <c r="D37" s="26">
        <f>+SUM(E37:H37)</f>
        <v>0</v>
      </c>
      <c r="E37" s="340"/>
      <c r="F37" s="350"/>
      <c r="G37" s="350"/>
      <c r="H37" s="350"/>
    </row>
    <row r="38" spans="1:8" s="6" customFormat="1" x14ac:dyDescent="0.25">
      <c r="A38" s="1"/>
      <c r="B38" s="426"/>
      <c r="C38" s="246" t="s">
        <v>46</v>
      </c>
      <c r="D38" s="200">
        <f>+D36+D37</f>
        <v>0</v>
      </c>
      <c r="E38" s="200">
        <f>+E36+E37</f>
        <v>0</v>
      </c>
      <c r="F38" s="333">
        <f>+F36+F37</f>
        <v>0</v>
      </c>
      <c r="G38" s="333">
        <f>+G36+G37</f>
        <v>0</v>
      </c>
      <c r="H38" s="333">
        <f>+H36+H37</f>
        <v>0</v>
      </c>
    </row>
    <row r="39" spans="1:8" s="26" customFormat="1" x14ac:dyDescent="0.25">
      <c r="A39" s="1"/>
      <c r="B39" s="426"/>
      <c r="C39" s="194" t="s">
        <v>255</v>
      </c>
      <c r="D39" s="26">
        <f t="shared" ref="D39:D48" si="2">+SUM(E39:H39)</f>
        <v>0</v>
      </c>
      <c r="E39" s="340"/>
      <c r="F39" s="350"/>
      <c r="G39" s="350"/>
      <c r="H39" s="350"/>
    </row>
    <row r="40" spans="1:8" s="26" customFormat="1" x14ac:dyDescent="0.25">
      <c r="A40" s="1"/>
      <c r="B40" s="426"/>
      <c r="C40" s="194"/>
      <c r="D40" s="26">
        <f t="shared" si="2"/>
        <v>0</v>
      </c>
      <c r="E40" s="340"/>
      <c r="F40" s="350"/>
      <c r="G40" s="350"/>
      <c r="H40" s="350"/>
    </row>
    <row r="41" spans="1:8" s="26" customFormat="1" x14ac:dyDescent="0.25">
      <c r="A41" s="1"/>
      <c r="B41" s="426"/>
      <c r="C41" s="194"/>
      <c r="D41" s="26">
        <f t="shared" si="2"/>
        <v>0</v>
      </c>
      <c r="E41" s="340"/>
      <c r="F41" s="350"/>
      <c r="G41" s="350"/>
      <c r="H41" s="350"/>
    </row>
    <row r="42" spans="1:8" s="26" customFormat="1" x14ac:dyDescent="0.25">
      <c r="A42" s="1"/>
      <c r="B42" s="426"/>
      <c r="C42" s="194"/>
      <c r="D42" s="26">
        <f t="shared" si="2"/>
        <v>0</v>
      </c>
      <c r="E42" s="340"/>
      <c r="F42" s="350"/>
      <c r="G42" s="350"/>
      <c r="H42" s="350"/>
    </row>
    <row r="43" spans="1:8" s="26" customFormat="1" x14ac:dyDescent="0.25">
      <c r="A43" s="1"/>
      <c r="B43" s="426"/>
      <c r="C43" s="194"/>
      <c r="D43" s="26">
        <f t="shared" si="2"/>
        <v>0</v>
      </c>
      <c r="E43" s="340"/>
      <c r="F43" s="350"/>
      <c r="G43" s="350"/>
      <c r="H43" s="350"/>
    </row>
    <row r="44" spans="1:8" s="26" customFormat="1" x14ac:dyDescent="0.25">
      <c r="A44" s="1"/>
      <c r="B44" s="426"/>
      <c r="C44" s="194"/>
      <c r="D44" s="26">
        <f t="shared" si="2"/>
        <v>0</v>
      </c>
      <c r="E44" s="340"/>
      <c r="F44" s="350"/>
      <c r="G44" s="350"/>
      <c r="H44" s="350"/>
    </row>
    <row r="45" spans="1:8" s="26" customFormat="1" x14ac:dyDescent="0.25">
      <c r="A45" s="1"/>
      <c r="B45" s="426"/>
      <c r="C45" s="194"/>
      <c r="D45" s="26">
        <f t="shared" si="2"/>
        <v>0</v>
      </c>
      <c r="E45" s="340"/>
      <c r="F45" s="350"/>
      <c r="G45" s="350"/>
      <c r="H45" s="350"/>
    </row>
    <row r="46" spans="1:8" s="26" customFormat="1" x14ac:dyDescent="0.25">
      <c r="A46" s="1"/>
      <c r="B46" s="426"/>
      <c r="C46" s="194"/>
      <c r="D46" s="26">
        <f t="shared" si="2"/>
        <v>0</v>
      </c>
      <c r="E46" s="340"/>
      <c r="F46" s="350"/>
      <c r="G46" s="350"/>
      <c r="H46" s="350"/>
    </row>
    <row r="47" spans="1:8" s="26" customFormat="1" x14ac:dyDescent="0.25">
      <c r="A47" s="1"/>
      <c r="B47" s="426"/>
      <c r="C47" s="196"/>
      <c r="D47" s="26">
        <f t="shared" si="2"/>
        <v>0</v>
      </c>
      <c r="E47" s="340"/>
      <c r="F47" s="350"/>
      <c r="G47" s="350"/>
      <c r="H47" s="350"/>
    </row>
    <row r="48" spans="1:8" s="26" customFormat="1" x14ac:dyDescent="0.25">
      <c r="A48" s="1"/>
      <c r="B48" s="426"/>
      <c r="C48" s="196"/>
      <c r="D48" s="26">
        <f t="shared" si="2"/>
        <v>0</v>
      </c>
      <c r="E48" s="340"/>
      <c r="F48" s="350"/>
      <c r="G48" s="350"/>
      <c r="H48" s="350"/>
    </row>
    <row r="49" spans="1:10" s="6" customFormat="1" x14ac:dyDescent="0.25">
      <c r="A49" s="1"/>
      <c r="B49" s="426"/>
      <c r="C49" s="246" t="s">
        <v>204</v>
      </c>
      <c r="D49" s="200">
        <f>SUM(D39:D48)</f>
        <v>0</v>
      </c>
      <c r="E49" s="200">
        <f>SUM(E39:E48)</f>
        <v>0</v>
      </c>
      <c r="F49" s="333">
        <f>SUM(F39:F48)</f>
        <v>0</v>
      </c>
      <c r="G49" s="333">
        <f>SUM(G39:G48)</f>
        <v>0</v>
      </c>
      <c r="H49" s="333">
        <f>SUM(H39:H48)</f>
        <v>0</v>
      </c>
    </row>
    <row r="50" spans="1:10" s="6" customFormat="1" x14ac:dyDescent="0.25">
      <c r="A50" s="1"/>
      <c r="B50" s="426"/>
      <c r="C50" s="246" t="s">
        <v>3</v>
      </c>
      <c r="D50" s="200">
        <f t="shared" ref="D50:E50" si="3">+D25+D38+D49</f>
        <v>0</v>
      </c>
      <c r="E50" s="200">
        <f t="shared" si="3"/>
        <v>0</v>
      </c>
      <c r="F50" s="333">
        <f>+F25+F38+F49</f>
        <v>0</v>
      </c>
      <c r="G50" s="333">
        <f t="shared" ref="G50:H50" si="4">+G25+G38+G49</f>
        <v>0</v>
      </c>
      <c r="H50" s="333">
        <f t="shared" si="4"/>
        <v>0</v>
      </c>
    </row>
    <row r="51" spans="1:10" s="28" customFormat="1" ht="5.0999999999999996" customHeight="1" x14ac:dyDescent="0.25">
      <c r="A51" s="1"/>
      <c r="B51" s="1"/>
      <c r="C51" s="30"/>
    </row>
    <row r="52" spans="1:10" s="28" customFormat="1" ht="15" customHeight="1" x14ac:dyDescent="0.25">
      <c r="A52" s="1"/>
      <c r="B52" s="427" t="s">
        <v>205</v>
      </c>
      <c r="C52" s="249" t="s">
        <v>146</v>
      </c>
      <c r="D52" s="26">
        <f t="shared" ref="D52:D53" si="5">+SUM(E52:H52)</f>
        <v>0</v>
      </c>
      <c r="E52" s="340"/>
      <c r="F52" s="350"/>
      <c r="G52" s="350"/>
      <c r="H52" s="350"/>
      <c r="I52" s="26"/>
      <c r="J52" s="26"/>
    </row>
    <row r="53" spans="1:10" s="28" customFormat="1" ht="15" customHeight="1" x14ac:dyDescent="0.25">
      <c r="A53" s="1"/>
      <c r="B53" s="427"/>
      <c r="C53" s="249" t="s">
        <v>147</v>
      </c>
      <c r="D53" s="26">
        <f t="shared" si="5"/>
        <v>0</v>
      </c>
      <c r="E53" s="340"/>
      <c r="F53" s="350"/>
      <c r="G53" s="350"/>
      <c r="H53" s="350"/>
      <c r="I53" s="26"/>
      <c r="J53" s="26"/>
    </row>
    <row r="54" spans="1:10" s="28" customFormat="1" x14ac:dyDescent="0.25">
      <c r="A54" s="1"/>
      <c r="B54" s="427"/>
      <c r="C54" s="250" t="s">
        <v>206</v>
      </c>
      <c r="D54" s="200">
        <f>SUM(D52:D53)</f>
        <v>0</v>
      </c>
      <c r="E54" s="200">
        <f>SUM(E52:E53)</f>
        <v>0</v>
      </c>
      <c r="F54" s="333">
        <f>SUM(F52:F53)</f>
        <v>0</v>
      </c>
      <c r="G54" s="333">
        <f>SUM(G52:G53)</f>
        <v>0</v>
      </c>
      <c r="H54" s="333">
        <f>SUM(H52:H53)</f>
        <v>0</v>
      </c>
      <c r="I54" s="26"/>
      <c r="J54" s="26"/>
    </row>
    <row r="55" spans="1:10" s="28" customFormat="1" x14ac:dyDescent="0.25">
      <c r="A55" s="1"/>
      <c r="B55" s="427"/>
      <c r="C55" s="272" t="s">
        <v>321</v>
      </c>
      <c r="D55" s="26">
        <f t="shared" ref="D55:D66" si="6">+SUM(E55:H55)</f>
        <v>0</v>
      </c>
      <c r="E55" s="340"/>
      <c r="F55" s="350"/>
      <c r="G55" s="350"/>
      <c r="H55" s="350"/>
      <c r="I55" s="26"/>
      <c r="J55" s="26"/>
    </row>
    <row r="56" spans="1:10" s="28" customFormat="1" x14ac:dyDescent="0.25">
      <c r="A56" s="1"/>
      <c r="B56" s="427"/>
      <c r="C56" s="272" t="s">
        <v>256</v>
      </c>
      <c r="D56" s="26">
        <f t="shared" si="6"/>
        <v>0</v>
      </c>
      <c r="E56" s="340"/>
      <c r="F56" s="350"/>
      <c r="G56" s="350"/>
      <c r="H56" s="350"/>
      <c r="I56" s="26"/>
      <c r="J56" s="26"/>
    </row>
    <row r="57" spans="1:10" s="28" customFormat="1" x14ac:dyDescent="0.25">
      <c r="A57" s="1"/>
      <c r="B57" s="427"/>
      <c r="C57" s="272"/>
      <c r="D57" s="26">
        <f t="shared" si="6"/>
        <v>0</v>
      </c>
      <c r="E57" s="340"/>
      <c r="F57" s="350"/>
      <c r="G57" s="350"/>
      <c r="H57" s="350"/>
      <c r="I57" s="26"/>
      <c r="J57" s="26"/>
    </row>
    <row r="58" spans="1:10" s="28" customFormat="1" x14ac:dyDescent="0.25">
      <c r="A58" s="1"/>
      <c r="B58" s="427"/>
      <c r="C58" s="272"/>
      <c r="D58" s="26">
        <f t="shared" si="6"/>
        <v>0</v>
      </c>
      <c r="E58" s="340"/>
      <c r="F58" s="350"/>
      <c r="G58" s="350"/>
      <c r="H58" s="350"/>
      <c r="I58" s="26"/>
      <c r="J58" s="26"/>
    </row>
    <row r="59" spans="1:10" s="28" customFormat="1" x14ac:dyDescent="0.25">
      <c r="A59" s="1"/>
      <c r="B59" s="427"/>
      <c r="C59" s="272"/>
      <c r="D59" s="26">
        <f t="shared" si="6"/>
        <v>0</v>
      </c>
      <c r="E59" s="340"/>
      <c r="F59" s="350"/>
      <c r="G59" s="350"/>
      <c r="H59" s="350"/>
      <c r="I59" s="26"/>
      <c r="J59" s="26"/>
    </row>
    <row r="60" spans="1:10" s="28" customFormat="1" x14ac:dyDescent="0.25">
      <c r="A60" s="1"/>
      <c r="B60" s="427"/>
      <c r="C60" s="272"/>
      <c r="D60" s="26">
        <f t="shared" si="6"/>
        <v>0</v>
      </c>
      <c r="E60" s="340"/>
      <c r="F60" s="350"/>
      <c r="G60" s="350"/>
      <c r="H60" s="350"/>
      <c r="I60" s="26"/>
      <c r="J60" s="26"/>
    </row>
    <row r="61" spans="1:10" s="28" customFormat="1" x14ac:dyDescent="0.25">
      <c r="A61" s="1"/>
      <c r="B61" s="427"/>
      <c r="C61" s="272"/>
      <c r="D61" s="26">
        <f t="shared" si="6"/>
        <v>0</v>
      </c>
      <c r="E61" s="340"/>
      <c r="F61" s="350"/>
      <c r="G61" s="350"/>
      <c r="H61" s="350"/>
      <c r="I61" s="26"/>
      <c r="J61" s="26"/>
    </row>
    <row r="62" spans="1:10" s="28" customFormat="1" x14ac:dyDescent="0.25">
      <c r="A62" s="1"/>
      <c r="B62" s="427"/>
      <c r="C62" s="272"/>
      <c r="D62" s="26">
        <f t="shared" si="6"/>
        <v>0</v>
      </c>
      <c r="E62" s="340"/>
      <c r="F62" s="350"/>
      <c r="G62" s="350"/>
      <c r="H62" s="350"/>
      <c r="I62" s="26"/>
      <c r="J62" s="26"/>
    </row>
    <row r="63" spans="1:10" s="28" customFormat="1" x14ac:dyDescent="0.25">
      <c r="A63" s="1"/>
      <c r="B63" s="427"/>
      <c r="C63" s="272"/>
      <c r="D63" s="26">
        <f t="shared" si="6"/>
        <v>0</v>
      </c>
      <c r="E63" s="340"/>
      <c r="F63" s="350"/>
      <c r="G63" s="350"/>
      <c r="H63" s="350"/>
      <c r="I63" s="26"/>
      <c r="J63" s="26"/>
    </row>
    <row r="64" spans="1:10" s="28" customFormat="1" x14ac:dyDescent="0.25">
      <c r="A64" s="1"/>
      <c r="B64" s="427"/>
      <c r="C64" s="272"/>
      <c r="D64" s="26">
        <f t="shared" si="6"/>
        <v>0</v>
      </c>
      <c r="E64" s="340"/>
      <c r="F64" s="350"/>
      <c r="G64" s="350"/>
      <c r="H64" s="350"/>
      <c r="I64" s="26"/>
      <c r="J64" s="26"/>
    </row>
    <row r="65" spans="1:10" s="28" customFormat="1" x14ac:dyDescent="0.25">
      <c r="A65" s="1"/>
      <c r="B65" s="427"/>
      <c r="C65" s="272"/>
      <c r="D65" s="26">
        <f t="shared" si="6"/>
        <v>0</v>
      </c>
      <c r="E65" s="340"/>
      <c r="F65" s="350"/>
      <c r="G65" s="350"/>
      <c r="H65" s="350"/>
      <c r="I65" s="26"/>
      <c r="J65" s="26"/>
    </row>
    <row r="66" spans="1:10" s="28" customFormat="1" x14ac:dyDescent="0.25">
      <c r="A66" s="1"/>
      <c r="B66" s="427"/>
      <c r="C66" s="272"/>
      <c r="D66" s="26">
        <f t="shared" si="6"/>
        <v>0</v>
      </c>
      <c r="E66" s="340"/>
      <c r="F66" s="350"/>
      <c r="G66" s="350"/>
      <c r="H66" s="350"/>
      <c r="I66" s="26"/>
      <c r="J66" s="26"/>
    </row>
    <row r="67" spans="1:10" s="28" customFormat="1" ht="15" customHeight="1" x14ac:dyDescent="0.25">
      <c r="A67" s="1"/>
      <c r="B67" s="427"/>
      <c r="C67" s="250" t="s">
        <v>150</v>
      </c>
      <c r="D67" s="200">
        <f>+IFERROR(SUM(D55:D66),"")</f>
        <v>0</v>
      </c>
      <c r="E67" s="200">
        <f>+IFERROR(SUM(E55:E66),"")</f>
        <v>0</v>
      </c>
      <c r="F67" s="333">
        <f>+IFERROR(SUM(F55:F66),"")</f>
        <v>0</v>
      </c>
      <c r="G67" s="333">
        <f>+IFERROR(SUM(G55:G66),"")</f>
        <v>0</v>
      </c>
      <c r="H67" s="333">
        <f>+IFERROR(SUM(H55:H66),"")</f>
        <v>0</v>
      </c>
    </row>
    <row r="68" spans="1:10" s="28" customFormat="1" ht="15" customHeight="1" x14ac:dyDescent="0.25">
      <c r="A68" s="1"/>
      <c r="B68" s="427"/>
      <c r="C68" s="271" t="s">
        <v>175</v>
      </c>
      <c r="D68" s="26">
        <f t="shared" ref="D68:D69" si="7">+SUM(E68:H68)</f>
        <v>0</v>
      </c>
      <c r="E68" s="340"/>
      <c r="F68" s="350"/>
      <c r="G68" s="350"/>
      <c r="H68" s="350"/>
    </row>
    <row r="69" spans="1:10" s="28" customFormat="1" ht="15" customHeight="1" x14ac:dyDescent="0.25">
      <c r="A69" s="1"/>
      <c r="B69" s="427"/>
      <c r="C69" s="271" t="s">
        <v>25</v>
      </c>
      <c r="D69" s="26">
        <f t="shared" si="7"/>
        <v>0</v>
      </c>
      <c r="E69" s="340"/>
      <c r="F69" s="350"/>
      <c r="G69" s="350"/>
      <c r="H69" s="350"/>
      <c r="I69" s="26"/>
      <c r="J69" s="26"/>
    </row>
    <row r="70" spans="1:10" s="28" customFormat="1" ht="15" customHeight="1" x14ac:dyDescent="0.25">
      <c r="A70" s="1"/>
      <c r="B70" s="427"/>
      <c r="C70" s="250" t="s">
        <v>208</v>
      </c>
      <c r="D70" s="200">
        <f>+D54+D67+D68+D69</f>
        <v>0</v>
      </c>
      <c r="E70" s="200">
        <f>+E54+E67+E68+E69</f>
        <v>0</v>
      </c>
      <c r="F70" s="333">
        <f>+F54+F67+F68+F69</f>
        <v>0</v>
      </c>
      <c r="G70" s="333">
        <f t="shared" ref="G70:H70" si="8">+G54+G67+G68+G69</f>
        <v>0</v>
      </c>
      <c r="H70" s="333">
        <f t="shared" si="8"/>
        <v>0</v>
      </c>
      <c r="I70" s="244"/>
      <c r="J70" s="244"/>
    </row>
    <row r="71" spans="1:10" s="28" customFormat="1" ht="5.0999999999999996" customHeight="1" x14ac:dyDescent="0.25">
      <c r="A71" s="1"/>
      <c r="B71" s="1"/>
      <c r="C71" s="30"/>
    </row>
    <row r="72" spans="1:10" s="28" customFormat="1" x14ac:dyDescent="0.25">
      <c r="A72" s="1"/>
      <c r="B72" s="29" t="s">
        <v>28</v>
      </c>
      <c r="C72" s="255" t="s">
        <v>27</v>
      </c>
      <c r="D72" s="26">
        <f t="shared" ref="D72" si="9">+SUM(E72:H72)</f>
        <v>0</v>
      </c>
      <c r="E72" s="340"/>
      <c r="F72" s="350"/>
      <c r="G72" s="350"/>
      <c r="H72" s="350"/>
      <c r="I72" s="26"/>
      <c r="J72" s="26"/>
    </row>
    <row r="73" spans="1:10" s="28" customFormat="1" ht="5.0999999999999996" customHeight="1" x14ac:dyDescent="0.25">
      <c r="A73" s="1"/>
      <c r="B73" s="30"/>
      <c r="C73" s="30"/>
    </row>
    <row r="74" spans="1:10" s="28" customFormat="1" x14ac:dyDescent="0.25">
      <c r="A74" s="1"/>
      <c r="B74" s="31" t="s">
        <v>29</v>
      </c>
      <c r="C74" s="256" t="s">
        <v>30</v>
      </c>
      <c r="D74" s="200">
        <f>ROUND(-D50+D70+D72,4)</f>
        <v>0</v>
      </c>
      <c r="E74" s="200">
        <f>ROUND(-E50+E70+E72,4)</f>
        <v>0</v>
      </c>
      <c r="F74" s="333">
        <f>ROUND(-F50+F70+F72,4)</f>
        <v>0</v>
      </c>
      <c r="G74" s="333">
        <f>ROUND(-G50+G70+G72,4)</f>
        <v>0</v>
      </c>
      <c r="H74" s="333">
        <f>ROUND(-H50+H70+H72,4)</f>
        <v>0</v>
      </c>
      <c r="I74" s="244"/>
      <c r="J74" s="244"/>
    </row>
    <row r="75" spans="1:10" x14ac:dyDescent="0.25">
      <c r="G75" s="27"/>
      <c r="H75" s="27"/>
      <c r="I75" s="27"/>
      <c r="J75" s="27"/>
    </row>
  </sheetData>
  <sheetProtection algorithmName="SHA-512" hashValue="mezyQnW+fBo0lIDt32TouXRWPDeLZ0HMroJirMVmrtqxQ8/s99VcJj/hYiVLcQ7fREjzIyxgSqMqyushugptoQ==" saltValue="VagZZ8SNvdn6XdQcMp5GcQ==" spinCount="100000" sheet="1" formatRows="0"/>
  <mergeCells count="3">
    <mergeCell ref="E6:F6"/>
    <mergeCell ref="B15:B50"/>
    <mergeCell ref="B52:B70"/>
  </mergeCells>
  <conditionalFormatting sqref="F15:F24">
    <cfRule type="expression" dxfId="169" priority="34">
      <formula>$E$3&gt;45657</formula>
    </cfRule>
  </conditionalFormatting>
  <conditionalFormatting sqref="F26:F35">
    <cfRule type="expression" dxfId="168" priority="33">
      <formula>$E$3&gt;45657</formula>
    </cfRule>
  </conditionalFormatting>
  <conditionalFormatting sqref="F37">
    <cfRule type="expression" dxfId="167" priority="32">
      <formula>$E$3&gt;45657</formula>
    </cfRule>
  </conditionalFormatting>
  <conditionalFormatting sqref="F39:F48">
    <cfRule type="expression" dxfId="166" priority="31">
      <formula>$E$3&gt;45657</formula>
    </cfRule>
  </conditionalFormatting>
  <conditionalFormatting sqref="F52:F53">
    <cfRule type="expression" dxfId="165" priority="30">
      <formula>$E$3&gt;45657</formula>
    </cfRule>
  </conditionalFormatting>
  <conditionalFormatting sqref="F55:F66">
    <cfRule type="expression" dxfId="164" priority="29">
      <formula>$E$3&gt;45657</formula>
    </cfRule>
  </conditionalFormatting>
  <conditionalFormatting sqref="F68:F69">
    <cfRule type="expression" dxfId="163" priority="28">
      <formula>$E$3&gt;45657</formula>
    </cfRule>
  </conditionalFormatting>
  <conditionalFormatting sqref="F72">
    <cfRule type="expression" dxfId="162" priority="27">
      <formula>$E$3&gt;45657</formula>
    </cfRule>
  </conditionalFormatting>
  <conditionalFormatting sqref="F12:H12">
    <cfRule type="notContainsBlanks" dxfId="161" priority="35">
      <formula>LEN(TRIM(F12))&gt;0</formula>
    </cfRule>
  </conditionalFormatting>
  <conditionalFormatting sqref="F13:H13">
    <cfRule type="containsText" dxfId="160" priority="19" operator="containsText" text="1. - 4. Quartal">
      <formula>NOT(ISERROR(SEARCH("1. - 4. Quartal",F13)))</formula>
    </cfRule>
  </conditionalFormatting>
  <conditionalFormatting sqref="F25:H25">
    <cfRule type="cellIs" dxfId="159" priority="21" operator="greaterThan">
      <formula>0</formula>
    </cfRule>
  </conditionalFormatting>
  <conditionalFormatting sqref="F36:H36">
    <cfRule type="cellIs" dxfId="158" priority="20" operator="greaterThan">
      <formula>0</formula>
    </cfRule>
  </conditionalFormatting>
  <conditionalFormatting sqref="F38:H38">
    <cfRule type="cellIs" dxfId="157" priority="22" operator="greaterThan">
      <formula>0</formula>
    </cfRule>
  </conditionalFormatting>
  <conditionalFormatting sqref="F49:H50">
    <cfRule type="cellIs" dxfId="156" priority="24" operator="greaterThan">
      <formula>0</formula>
    </cfRule>
  </conditionalFormatting>
  <conditionalFormatting sqref="F54:H54">
    <cfRule type="cellIs" dxfId="155" priority="23" operator="greaterThan">
      <formula>0</formula>
    </cfRule>
  </conditionalFormatting>
  <conditionalFormatting sqref="F67:H67">
    <cfRule type="cellIs" dxfId="154" priority="25" operator="greaterThan">
      <formula>0</formula>
    </cfRule>
  </conditionalFormatting>
  <conditionalFormatting sqref="F70:H70">
    <cfRule type="cellIs" dxfId="153" priority="26" operator="greaterThan">
      <formula>0</formula>
    </cfRule>
  </conditionalFormatting>
  <conditionalFormatting sqref="F74:H74">
    <cfRule type="cellIs" dxfId="152" priority="18" operator="greaterThan">
      <formula>0</formula>
    </cfRule>
  </conditionalFormatting>
  <conditionalFormatting sqref="G15:G24">
    <cfRule type="expression" dxfId="151" priority="17">
      <formula>$E$3&gt;46022</formula>
    </cfRule>
  </conditionalFormatting>
  <conditionalFormatting sqref="G26:G35">
    <cfRule type="expression" dxfId="150" priority="15">
      <formula>$E$3&gt;46022</formula>
    </cfRule>
  </conditionalFormatting>
  <conditionalFormatting sqref="G37">
    <cfRule type="expression" dxfId="149" priority="14">
      <formula>$E$3&gt;46022</formula>
    </cfRule>
  </conditionalFormatting>
  <conditionalFormatting sqref="G39:G48">
    <cfRule type="expression" dxfId="148" priority="13">
      <formula>$E$3&gt;46022</formula>
    </cfRule>
  </conditionalFormatting>
  <conditionalFormatting sqref="G52:G53">
    <cfRule type="expression" dxfId="147" priority="12">
      <formula>$E$3&gt;46022</formula>
    </cfRule>
  </conditionalFormatting>
  <conditionalFormatting sqref="G55:G66">
    <cfRule type="expression" dxfId="146" priority="9">
      <formula>$E$3&gt;46022</formula>
    </cfRule>
  </conditionalFormatting>
  <conditionalFormatting sqref="G68:G69">
    <cfRule type="expression" dxfId="145" priority="10">
      <formula>$E$3&gt;46022</formula>
    </cfRule>
  </conditionalFormatting>
  <conditionalFormatting sqref="G72">
    <cfRule type="expression" dxfId="144" priority="8">
      <formula>$E$3&gt;46022</formula>
    </cfRule>
  </conditionalFormatting>
  <conditionalFormatting sqref="H15:H24">
    <cfRule type="expression" dxfId="143" priority="16">
      <formula>$E$3&gt;46387</formula>
    </cfRule>
  </conditionalFormatting>
  <conditionalFormatting sqref="H26:H35">
    <cfRule type="expression" dxfId="142" priority="7">
      <formula>$E$3&gt;46387</formula>
    </cfRule>
  </conditionalFormatting>
  <conditionalFormatting sqref="H37">
    <cfRule type="expression" dxfId="141" priority="6">
      <formula>$E$3&gt;46387</formula>
    </cfRule>
  </conditionalFormatting>
  <conditionalFormatting sqref="H39:H48">
    <cfRule type="expression" dxfId="140" priority="5">
      <formula>$E$3&gt;46387</formula>
    </cfRule>
  </conditionalFormatting>
  <conditionalFormatting sqref="H52:H53">
    <cfRule type="expression" dxfId="139" priority="4">
      <formula>$E$3&gt;46387</formula>
    </cfRule>
  </conditionalFormatting>
  <conditionalFormatting sqref="H55:H66">
    <cfRule type="expression" dxfId="138" priority="3">
      <formula>$E$3&gt;46387</formula>
    </cfRule>
  </conditionalFormatting>
  <conditionalFormatting sqref="H68:H69">
    <cfRule type="expression" dxfId="137" priority="2">
      <formula>$E$3&gt;46387</formula>
    </cfRule>
  </conditionalFormatting>
  <conditionalFormatting sqref="H72">
    <cfRule type="expression" dxfId="136" priority="1">
      <formula>$E$3&gt;46387</formula>
    </cfRule>
  </conditionalFormatting>
  <dataValidations count="4">
    <dataValidation type="decimal" allowBlank="1" showInputMessage="1" showErrorMessage="1" error="Bitte nur positive Werte einfügen!" sqref="I46:K50 H46:H48" xr:uid="{00000000-0002-0000-3500-000000000000}">
      <formula1>0</formula1>
      <formula2>999999999999999000</formula2>
    </dataValidation>
    <dataValidation type="decimal" allowBlank="1" showInputMessage="1" showErrorMessage="1" error="Bitte nur positive Werte einfügen!" sqref="G54:K58 E61 I28:K44 G60:K61 H37 H39:H44 H28:H35" xr:uid="{00000000-0002-0000-3500-000001000000}">
      <formula1>0</formula1>
      <formula2>999999999999</formula2>
    </dataValidation>
    <dataValidation type="decimal" allowBlank="1" showInputMessage="1" showErrorMessage="1" error="Bitte nur positive Werte einfügen!" sqref="I22:K26 H26 G22:H24" xr:uid="{00000000-0002-0000-3500-000002000000}">
      <formula1>0</formula1>
      <formula2>9999999999999</formula2>
    </dataValidation>
    <dataValidation allowBlank="1" showInputMessage="1" prompt="Rote Markierung, wenn Zellen außerhalb der Lfz. befüllt sind." sqref="F63" xr:uid="{2BE985C6-2837-4E88-8FFF-1B3BC3CAE509}"/>
  </dataValidations>
  <pageMargins left="0.23622047244094491" right="0.23622047244094491" top="0.74803149606299213" bottom="0.74803149606299213" header="0.31496062992125984" footer="0.31496062992125984"/>
  <pageSetup paperSize="8" scale="85" orientation="portrait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3500-000004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3500-000005000000}">
          <x14:formula1>
            <xm:f>'Strat.Ziele_Projektträger_Förd.'!$C$6:$C$15</xm:f>
          </x14:formula1>
          <xm:sqref>K9 H9</xm:sqref>
        </x14:dataValidation>
        <x14:dataValidation type="list" allowBlank="1" showInputMessage="1" showErrorMessage="1" xr:uid="{00000000-0002-0000-3500-000006000000}">
          <x14:formula1>
            <xm:f>Listen!$B$2:$B$34</xm:f>
          </x14:formula1>
          <xm:sqref>E18</xm:sqref>
        </x14:dataValidation>
        <x14:dataValidation type="list" allowBlank="1" showInputMessage="1" showErrorMessage="1" xr:uid="{00000000-0002-0000-3500-000007000000}">
          <x14:formula1>
            <xm:f>'Strat.Ziele_Projektträger_Förd.'!$C$34:$C$43</xm:f>
          </x14:formula1>
          <xm:sqref>I9:J9</xm:sqref>
        </x14:dataValidation>
        <x14:dataValidation type="list" allowBlank="1" showInputMessage="1" showErrorMessage="1" xr:uid="{00000000-0002-0000-3500-000008000000}">
          <x14:formula1>
            <xm:f>Listen!$S$3:$S$50</xm:f>
          </x14:formula1>
          <xm:sqref>F9</xm:sqref>
        </x14:dataValidation>
      </x14:dataValidation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J75"/>
  <sheetViews>
    <sheetView topLeftCell="A2" workbookViewId="0">
      <selection activeCell="F12" sqref="F12:H74"/>
    </sheetView>
  </sheetViews>
  <sheetFormatPr baseColWidth="10" defaultColWidth="16.7109375" defaultRowHeight="15" outlineLevelRow="1" x14ac:dyDescent="0.25"/>
  <cols>
    <col min="1" max="1" width="2.7109375" style="1" customWidth="1"/>
    <col min="2" max="2" width="3.7109375" style="1" customWidth="1"/>
    <col min="3" max="3" width="36.7109375" style="1" customWidth="1"/>
    <col min="4" max="7" width="17.7109375" style="1" customWidth="1"/>
    <col min="8" max="8" width="16.7109375" style="1"/>
    <col min="9" max="10" width="16.7109375" style="1" customWidth="1"/>
    <col min="11" max="11" width="3.7109375" style="1" customWidth="1"/>
    <col min="12" max="16384" width="16.7109375" style="1"/>
  </cols>
  <sheetData>
    <row r="1" spans="1:10" hidden="1" x14ac:dyDescent="0.25">
      <c r="A1" s="19" t="str">
        <f ca="1">MID(CELL("filename",A1),FIND("]",CELL("filename",A1))+1,256)</f>
        <v>Projekt47</v>
      </c>
      <c r="B1" s="19"/>
      <c r="C1" s="20"/>
      <c r="D1" s="1" t="str">
        <f ca="1">MID(CELL("Dateiname",A2),FIND("]",CELL("Dateiname",A2))+1,31)</f>
        <v>Projekt47</v>
      </c>
      <c r="G1" s="21"/>
    </row>
    <row r="3" spans="1:10" hidden="1" outlineLevel="1" x14ac:dyDescent="0.25">
      <c r="C3" s="1" t="s">
        <v>324</v>
      </c>
      <c r="D3" s="1" t="str">
        <f>+LEFT(D9,2)</f>
        <v>RM</v>
      </c>
      <c r="E3" s="327">
        <f>+F9</f>
        <v>44104</v>
      </c>
      <c r="F3" s="327">
        <f>+F9</f>
        <v>44104</v>
      </c>
      <c r="G3" s="327">
        <f>+F9</f>
        <v>44104</v>
      </c>
      <c r="H3" s="1" t="str">
        <f>+G12</f>
        <v xml:space="preserve"> </v>
      </c>
      <c r="I3" s="1" t="str">
        <f>+H12</f>
        <v xml:space="preserve"> </v>
      </c>
    </row>
    <row r="4" spans="1:10" ht="15.75" collapsed="1" x14ac:dyDescent="0.25">
      <c r="C4" s="22" t="str">
        <f>+CONCATENATE(C9," (EU-kofinanziert)")</f>
        <v>Projekt 47 (EU-kofinanziert)</v>
      </c>
      <c r="D4" s="22"/>
      <c r="E4" s="22"/>
    </row>
    <row r="5" spans="1:10" ht="15.75" x14ac:dyDescent="0.25">
      <c r="C5" s="22"/>
    </row>
    <row r="6" spans="1:10" s="23" customFormat="1" x14ac:dyDescent="0.25">
      <c r="C6" s="179" t="s">
        <v>18</v>
      </c>
      <c r="D6" s="7" t="s">
        <v>18</v>
      </c>
      <c r="E6" s="377" t="s">
        <v>20</v>
      </c>
      <c r="F6" s="378"/>
      <c r="G6" s="7" t="s">
        <v>18</v>
      </c>
      <c r="H6" s="7"/>
      <c r="I6" s="7" t="s">
        <v>251</v>
      </c>
      <c r="J6" s="374" t="s">
        <v>380</v>
      </c>
    </row>
    <row r="7" spans="1:10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</row>
    <row r="8" spans="1:10" ht="5.0999999999999996" customHeight="1" x14ac:dyDescent="0.25"/>
    <row r="9" spans="1:10" s="24" customFormat="1" ht="51" customHeight="1" x14ac:dyDescent="0.25">
      <c r="C9" s="124" t="s">
        <v>392</v>
      </c>
      <c r="D9" s="124" t="s">
        <v>4</v>
      </c>
      <c r="E9" s="125">
        <v>44197</v>
      </c>
      <c r="F9" s="125">
        <v>44104</v>
      </c>
      <c r="G9" s="268" t="s">
        <v>24</v>
      </c>
      <c r="H9" s="268" t="s">
        <v>10</v>
      </c>
      <c r="I9" s="268" t="s">
        <v>10</v>
      </c>
      <c r="J9" s="375"/>
    </row>
    <row r="10" spans="1:10" s="144" customFormat="1" ht="26.1" customHeight="1" x14ac:dyDescent="0.2">
      <c r="C10" s="177"/>
      <c r="D10" s="241"/>
      <c r="G10" s="145"/>
      <c r="I10" s="220"/>
      <c r="J10" s="220"/>
    </row>
    <row r="11" spans="1:10" s="25" customFormat="1" x14ac:dyDescent="0.25">
      <c r="D11" s="236"/>
    </row>
    <row r="12" spans="1:10" x14ac:dyDescent="0.25">
      <c r="C12" s="2"/>
      <c r="D12" s="192" t="s">
        <v>154</v>
      </c>
      <c r="E12" s="339">
        <f>+Finanztabelle!F2</f>
        <v>2024</v>
      </c>
      <c r="F12" s="341" t="str">
        <f>+IF(E3&gt;45657,E12+1," ")</f>
        <v xml:space="preserve"> </v>
      </c>
      <c r="G12" s="341" t="str">
        <f>+IF(AND(E3&gt;45657,F3&gt;46022),F12+1," ")</f>
        <v xml:space="preserve"> </v>
      </c>
      <c r="H12" s="341" t="str">
        <f>+IF(AND(E3&gt;45657,F3&gt;46022,G3&gt;46387),G12+1," ")</f>
        <v xml:space="preserve"> </v>
      </c>
      <c r="I12" s="243"/>
      <c r="J12" s="243"/>
    </row>
    <row r="13" spans="1:10" s="23" customFormat="1" x14ac:dyDescent="0.25">
      <c r="C13" s="17" t="s">
        <v>37</v>
      </c>
      <c r="D13" s="192" t="s">
        <v>364</v>
      </c>
      <c r="E13" s="269" t="s">
        <v>252</v>
      </c>
      <c r="F13" s="342" t="str">
        <f>+IF(F12=" ","","1. - 4. Quartal")</f>
        <v/>
      </c>
      <c r="G13" s="342" t="str">
        <f>+IF(G12=" ","","1. - 4. Quartal")</f>
        <v/>
      </c>
      <c r="H13" s="342" t="str">
        <f>+IF(H12=" ","","1. - 4. Quartal")</f>
        <v/>
      </c>
      <c r="I13" s="190"/>
      <c r="J13" s="190"/>
    </row>
    <row r="14" spans="1:10" ht="5.0999999999999996" customHeight="1" x14ac:dyDescent="0.25"/>
    <row r="15" spans="1:10" s="26" customFormat="1" x14ac:dyDescent="0.25">
      <c r="A15" s="1"/>
      <c r="B15" s="426" t="s">
        <v>3</v>
      </c>
      <c r="C15" s="194" t="s">
        <v>253</v>
      </c>
      <c r="D15" s="26">
        <f t="shared" ref="D15:D24" si="0">+SUM(E15:H15)</f>
        <v>0</v>
      </c>
      <c r="E15" s="340"/>
      <c r="F15" s="350"/>
      <c r="G15" s="350"/>
      <c r="H15" s="350"/>
    </row>
    <row r="16" spans="1:10" s="26" customFormat="1" x14ac:dyDescent="0.25">
      <c r="A16" s="1"/>
      <c r="B16" s="426"/>
      <c r="C16" s="194" t="s">
        <v>253</v>
      </c>
      <c r="D16" s="26">
        <f t="shared" si="0"/>
        <v>0</v>
      </c>
      <c r="E16" s="340"/>
      <c r="F16" s="350"/>
      <c r="G16" s="350"/>
      <c r="H16" s="350"/>
    </row>
    <row r="17" spans="1:8" s="26" customFormat="1" x14ac:dyDescent="0.25">
      <c r="A17" s="1"/>
      <c r="B17" s="426"/>
      <c r="C17" s="196"/>
      <c r="D17" s="26">
        <f t="shared" si="0"/>
        <v>0</v>
      </c>
      <c r="E17" s="340"/>
      <c r="F17" s="350"/>
      <c r="G17" s="350"/>
      <c r="H17" s="350"/>
    </row>
    <row r="18" spans="1:8" s="26" customFormat="1" x14ac:dyDescent="0.25">
      <c r="A18" s="1"/>
      <c r="B18" s="426"/>
      <c r="C18" s="196"/>
      <c r="D18" s="26">
        <f t="shared" si="0"/>
        <v>0</v>
      </c>
      <c r="E18" s="340"/>
      <c r="F18" s="350"/>
      <c r="G18" s="350"/>
      <c r="H18" s="350"/>
    </row>
    <row r="19" spans="1:8" s="26" customFormat="1" x14ac:dyDescent="0.25">
      <c r="A19" s="1"/>
      <c r="B19" s="426"/>
      <c r="C19" s="196"/>
      <c r="D19" s="26">
        <f t="shared" si="0"/>
        <v>0</v>
      </c>
      <c r="E19" s="340"/>
      <c r="F19" s="350"/>
      <c r="G19" s="350"/>
      <c r="H19" s="350"/>
    </row>
    <row r="20" spans="1:8" s="26" customFormat="1" x14ac:dyDescent="0.25">
      <c r="A20" s="1"/>
      <c r="B20" s="426"/>
      <c r="C20" s="196"/>
      <c r="D20" s="26">
        <f t="shared" si="0"/>
        <v>0</v>
      </c>
      <c r="E20" s="340"/>
      <c r="F20" s="350"/>
      <c r="G20" s="350"/>
      <c r="H20" s="350"/>
    </row>
    <row r="21" spans="1:8" s="26" customFormat="1" x14ac:dyDescent="0.25">
      <c r="A21" s="1"/>
      <c r="B21" s="426"/>
      <c r="C21" s="196"/>
      <c r="D21" s="26">
        <f t="shared" si="0"/>
        <v>0</v>
      </c>
      <c r="E21" s="340"/>
      <c r="F21" s="350"/>
      <c r="G21" s="350"/>
      <c r="H21" s="350"/>
    </row>
    <row r="22" spans="1:8" s="26" customFormat="1" x14ac:dyDescent="0.25">
      <c r="A22" s="1"/>
      <c r="B22" s="426"/>
      <c r="C22" s="196"/>
      <c r="D22" s="26">
        <f t="shared" si="0"/>
        <v>0</v>
      </c>
      <c r="E22" s="340"/>
      <c r="F22" s="350"/>
      <c r="G22" s="350"/>
      <c r="H22" s="350"/>
    </row>
    <row r="23" spans="1:8" s="26" customFormat="1" x14ac:dyDescent="0.25">
      <c r="A23" s="1"/>
      <c r="B23" s="426"/>
      <c r="C23" s="196"/>
      <c r="D23" s="26">
        <f t="shared" si="0"/>
        <v>0</v>
      </c>
      <c r="E23" s="340"/>
      <c r="F23" s="350"/>
      <c r="G23" s="350"/>
      <c r="H23" s="350"/>
    </row>
    <row r="24" spans="1:8" s="26" customFormat="1" x14ac:dyDescent="0.25">
      <c r="A24" s="1"/>
      <c r="B24" s="426"/>
      <c r="C24" s="270"/>
      <c r="D24" s="26">
        <f t="shared" si="0"/>
        <v>0</v>
      </c>
      <c r="E24" s="340"/>
      <c r="F24" s="350"/>
      <c r="G24" s="350"/>
      <c r="H24" s="350"/>
    </row>
    <row r="25" spans="1:8" s="6" customFormat="1" x14ac:dyDescent="0.25">
      <c r="A25" s="1"/>
      <c r="B25" s="426"/>
      <c r="C25" s="246" t="s">
        <v>196</v>
      </c>
      <c r="D25" s="200">
        <f>SUM(D15:D24)</f>
        <v>0</v>
      </c>
      <c r="E25" s="200">
        <f>SUM(E15:E24)</f>
        <v>0</v>
      </c>
      <c r="F25" s="333">
        <f>SUM(F15:F24)</f>
        <v>0</v>
      </c>
      <c r="G25" s="333">
        <f>SUM(G15:G24)</f>
        <v>0</v>
      </c>
      <c r="H25" s="333">
        <f>SUM(H15:H24)</f>
        <v>0</v>
      </c>
    </row>
    <row r="26" spans="1:8" s="26" customFormat="1" x14ac:dyDescent="0.25">
      <c r="A26" s="1"/>
      <c r="B26" s="426"/>
      <c r="C26" s="202" t="s">
        <v>254</v>
      </c>
      <c r="D26" s="26">
        <f t="shared" ref="D26:D35" si="1">+SUM(E26:H26)</f>
        <v>0</v>
      </c>
      <c r="E26" s="340"/>
      <c r="F26" s="350"/>
      <c r="G26" s="350"/>
      <c r="H26" s="350"/>
    </row>
    <row r="27" spans="1:8" s="26" customFormat="1" x14ac:dyDescent="0.25">
      <c r="A27" s="1"/>
      <c r="B27" s="426"/>
      <c r="C27" s="205"/>
      <c r="D27" s="26">
        <f t="shared" si="1"/>
        <v>0</v>
      </c>
      <c r="E27" s="340"/>
      <c r="F27" s="350"/>
      <c r="G27" s="350"/>
      <c r="H27" s="350"/>
    </row>
    <row r="28" spans="1:8" s="26" customFormat="1" x14ac:dyDescent="0.25">
      <c r="A28" s="1"/>
      <c r="B28" s="426"/>
      <c r="C28" s="205"/>
      <c r="D28" s="26">
        <f t="shared" si="1"/>
        <v>0</v>
      </c>
      <c r="E28" s="340"/>
      <c r="F28" s="350"/>
      <c r="G28" s="350"/>
      <c r="H28" s="350"/>
    </row>
    <row r="29" spans="1:8" s="26" customFormat="1" x14ac:dyDescent="0.25">
      <c r="A29" s="1"/>
      <c r="B29" s="426"/>
      <c r="C29" s="205"/>
      <c r="D29" s="26">
        <f t="shared" si="1"/>
        <v>0</v>
      </c>
      <c r="E29" s="340"/>
      <c r="F29" s="350"/>
      <c r="G29" s="350"/>
      <c r="H29" s="350"/>
    </row>
    <row r="30" spans="1:8" s="26" customFormat="1" x14ac:dyDescent="0.25">
      <c r="A30" s="1"/>
      <c r="B30" s="426"/>
      <c r="C30" s="205"/>
      <c r="D30" s="26">
        <f t="shared" si="1"/>
        <v>0</v>
      </c>
      <c r="E30" s="340"/>
      <c r="F30" s="350"/>
      <c r="G30" s="350"/>
      <c r="H30" s="350"/>
    </row>
    <row r="31" spans="1:8" s="26" customFormat="1" x14ac:dyDescent="0.25">
      <c r="A31" s="1"/>
      <c r="B31" s="426"/>
      <c r="C31" s="205"/>
      <c r="D31" s="26">
        <f t="shared" si="1"/>
        <v>0</v>
      </c>
      <c r="E31" s="340"/>
      <c r="F31" s="350"/>
      <c r="G31" s="350"/>
      <c r="H31" s="350"/>
    </row>
    <row r="32" spans="1:8" s="26" customFormat="1" x14ac:dyDescent="0.25">
      <c r="A32" s="1"/>
      <c r="B32" s="426"/>
      <c r="C32" s="205"/>
      <c r="D32" s="26">
        <f t="shared" si="1"/>
        <v>0</v>
      </c>
      <c r="E32" s="340"/>
      <c r="F32" s="350"/>
      <c r="G32" s="350"/>
      <c r="H32" s="350"/>
    </row>
    <row r="33" spans="1:8" s="26" customFormat="1" x14ac:dyDescent="0.25">
      <c r="A33" s="1"/>
      <c r="B33" s="426"/>
      <c r="C33" s="205"/>
      <c r="D33" s="26">
        <f t="shared" si="1"/>
        <v>0</v>
      </c>
      <c r="E33" s="340"/>
      <c r="F33" s="350"/>
      <c r="G33" s="350"/>
      <c r="H33" s="350"/>
    </row>
    <row r="34" spans="1:8" s="26" customFormat="1" x14ac:dyDescent="0.25">
      <c r="A34" s="1"/>
      <c r="B34" s="426"/>
      <c r="C34" s="205"/>
      <c r="D34" s="26">
        <f t="shared" si="1"/>
        <v>0</v>
      </c>
      <c r="E34" s="340"/>
      <c r="F34" s="350"/>
      <c r="G34" s="350"/>
      <c r="H34" s="350"/>
    </row>
    <row r="35" spans="1:8" s="26" customFormat="1" x14ac:dyDescent="0.25">
      <c r="A35" s="1"/>
      <c r="B35" s="426"/>
      <c r="C35" s="205"/>
      <c r="D35" s="26">
        <f t="shared" si="1"/>
        <v>0</v>
      </c>
      <c r="E35" s="340"/>
      <c r="F35" s="350"/>
      <c r="G35" s="350"/>
      <c r="H35" s="350"/>
    </row>
    <row r="36" spans="1:8" s="26" customFormat="1" x14ac:dyDescent="0.25">
      <c r="A36" s="1"/>
      <c r="B36" s="426"/>
      <c r="C36" s="247" t="s">
        <v>200</v>
      </c>
      <c r="D36" s="242">
        <f>SUM(D26:D35)</f>
        <v>0</v>
      </c>
      <c r="E36" s="242">
        <f>SUM(E26:E35)</f>
        <v>0</v>
      </c>
      <c r="F36" s="334">
        <f>SUM(F26:F35)</f>
        <v>0</v>
      </c>
      <c r="G36" s="334">
        <f>SUM(G26:G35)</f>
        <v>0</v>
      </c>
      <c r="H36" s="334">
        <f>SUM(H26:H35)</f>
        <v>0</v>
      </c>
    </row>
    <row r="37" spans="1:8" s="26" customFormat="1" x14ac:dyDescent="0.25">
      <c r="A37" s="1"/>
      <c r="B37" s="426"/>
      <c r="C37" s="247" t="s">
        <v>201</v>
      </c>
      <c r="D37" s="26">
        <f>+SUM(E37:H37)</f>
        <v>0</v>
      </c>
      <c r="E37" s="340"/>
      <c r="F37" s="350"/>
      <c r="G37" s="350"/>
      <c r="H37" s="350"/>
    </row>
    <row r="38" spans="1:8" s="6" customFormat="1" x14ac:dyDescent="0.25">
      <c r="A38" s="1"/>
      <c r="B38" s="426"/>
      <c r="C38" s="246" t="s">
        <v>46</v>
      </c>
      <c r="D38" s="200">
        <f>+D36+D37</f>
        <v>0</v>
      </c>
      <c r="E38" s="200">
        <f>+E36+E37</f>
        <v>0</v>
      </c>
      <c r="F38" s="333">
        <f>+F36+F37</f>
        <v>0</v>
      </c>
      <c r="G38" s="333">
        <f>+G36+G37</f>
        <v>0</v>
      </c>
      <c r="H38" s="333">
        <f>+H36+H37</f>
        <v>0</v>
      </c>
    </row>
    <row r="39" spans="1:8" s="26" customFormat="1" x14ac:dyDescent="0.25">
      <c r="A39" s="1"/>
      <c r="B39" s="426"/>
      <c r="C39" s="194" t="s">
        <v>255</v>
      </c>
      <c r="D39" s="26">
        <f t="shared" ref="D39:D48" si="2">+SUM(E39:H39)</f>
        <v>0</v>
      </c>
      <c r="E39" s="340"/>
      <c r="F39" s="350"/>
      <c r="G39" s="350"/>
      <c r="H39" s="350"/>
    </row>
    <row r="40" spans="1:8" s="26" customFormat="1" x14ac:dyDescent="0.25">
      <c r="A40" s="1"/>
      <c r="B40" s="426"/>
      <c r="C40" s="194"/>
      <c r="D40" s="26">
        <f t="shared" si="2"/>
        <v>0</v>
      </c>
      <c r="E40" s="340"/>
      <c r="F40" s="350"/>
      <c r="G40" s="350"/>
      <c r="H40" s="350"/>
    </row>
    <row r="41" spans="1:8" s="26" customFormat="1" x14ac:dyDescent="0.25">
      <c r="A41" s="1"/>
      <c r="B41" s="426"/>
      <c r="C41" s="194"/>
      <c r="D41" s="26">
        <f t="shared" si="2"/>
        <v>0</v>
      </c>
      <c r="E41" s="340"/>
      <c r="F41" s="350"/>
      <c r="G41" s="350"/>
      <c r="H41" s="350"/>
    </row>
    <row r="42" spans="1:8" s="26" customFormat="1" x14ac:dyDescent="0.25">
      <c r="A42" s="1"/>
      <c r="B42" s="426"/>
      <c r="C42" s="194"/>
      <c r="D42" s="26">
        <f t="shared" si="2"/>
        <v>0</v>
      </c>
      <c r="E42" s="340"/>
      <c r="F42" s="350"/>
      <c r="G42" s="350"/>
      <c r="H42" s="350"/>
    </row>
    <row r="43" spans="1:8" s="26" customFormat="1" x14ac:dyDescent="0.25">
      <c r="A43" s="1"/>
      <c r="B43" s="426"/>
      <c r="C43" s="194"/>
      <c r="D43" s="26">
        <f t="shared" si="2"/>
        <v>0</v>
      </c>
      <c r="E43" s="340"/>
      <c r="F43" s="350"/>
      <c r="G43" s="350"/>
      <c r="H43" s="350"/>
    </row>
    <row r="44" spans="1:8" s="26" customFormat="1" x14ac:dyDescent="0.25">
      <c r="A44" s="1"/>
      <c r="B44" s="426"/>
      <c r="C44" s="194"/>
      <c r="D44" s="26">
        <f t="shared" si="2"/>
        <v>0</v>
      </c>
      <c r="E44" s="340"/>
      <c r="F44" s="350"/>
      <c r="G44" s="350"/>
      <c r="H44" s="350"/>
    </row>
    <row r="45" spans="1:8" s="26" customFormat="1" x14ac:dyDescent="0.25">
      <c r="A45" s="1"/>
      <c r="B45" s="426"/>
      <c r="C45" s="194"/>
      <c r="D45" s="26">
        <f t="shared" si="2"/>
        <v>0</v>
      </c>
      <c r="E45" s="340"/>
      <c r="F45" s="350"/>
      <c r="G45" s="350"/>
      <c r="H45" s="350"/>
    </row>
    <row r="46" spans="1:8" s="26" customFormat="1" x14ac:dyDescent="0.25">
      <c r="A46" s="1"/>
      <c r="B46" s="426"/>
      <c r="C46" s="194"/>
      <c r="D46" s="26">
        <f t="shared" si="2"/>
        <v>0</v>
      </c>
      <c r="E46" s="340"/>
      <c r="F46" s="350"/>
      <c r="G46" s="350"/>
      <c r="H46" s="350"/>
    </row>
    <row r="47" spans="1:8" s="26" customFormat="1" x14ac:dyDescent="0.25">
      <c r="A47" s="1"/>
      <c r="B47" s="426"/>
      <c r="C47" s="196"/>
      <c r="D47" s="26">
        <f t="shared" si="2"/>
        <v>0</v>
      </c>
      <c r="E47" s="340"/>
      <c r="F47" s="350"/>
      <c r="G47" s="350"/>
      <c r="H47" s="350"/>
    </row>
    <row r="48" spans="1:8" s="26" customFormat="1" x14ac:dyDescent="0.25">
      <c r="A48" s="1"/>
      <c r="B48" s="426"/>
      <c r="C48" s="196"/>
      <c r="D48" s="26">
        <f t="shared" si="2"/>
        <v>0</v>
      </c>
      <c r="E48" s="340"/>
      <c r="F48" s="350"/>
      <c r="G48" s="350"/>
      <c r="H48" s="350"/>
    </row>
    <row r="49" spans="1:10" s="6" customFormat="1" x14ac:dyDescent="0.25">
      <c r="A49" s="1"/>
      <c r="B49" s="426"/>
      <c r="C49" s="246" t="s">
        <v>204</v>
      </c>
      <c r="D49" s="200">
        <f>SUM(D39:D48)</f>
        <v>0</v>
      </c>
      <c r="E49" s="200">
        <f>SUM(E39:E48)</f>
        <v>0</v>
      </c>
      <c r="F49" s="333">
        <f>SUM(F39:F48)</f>
        <v>0</v>
      </c>
      <c r="G49" s="333">
        <f>SUM(G39:G48)</f>
        <v>0</v>
      </c>
      <c r="H49" s="333">
        <f>SUM(H39:H48)</f>
        <v>0</v>
      </c>
    </row>
    <row r="50" spans="1:10" s="6" customFormat="1" x14ac:dyDescent="0.25">
      <c r="A50" s="1"/>
      <c r="B50" s="426"/>
      <c r="C50" s="246" t="s">
        <v>3</v>
      </c>
      <c r="D50" s="200">
        <f t="shared" ref="D50:E50" si="3">+D25+D38+D49</f>
        <v>0</v>
      </c>
      <c r="E50" s="200">
        <f t="shared" si="3"/>
        <v>0</v>
      </c>
      <c r="F50" s="333">
        <f>+F25+F38+F49</f>
        <v>0</v>
      </c>
      <c r="G50" s="333">
        <f t="shared" ref="G50:H50" si="4">+G25+G38+G49</f>
        <v>0</v>
      </c>
      <c r="H50" s="333">
        <f t="shared" si="4"/>
        <v>0</v>
      </c>
    </row>
    <row r="51" spans="1:10" s="28" customFormat="1" ht="5.0999999999999996" customHeight="1" x14ac:dyDescent="0.25">
      <c r="A51" s="1"/>
      <c r="B51" s="1"/>
      <c r="C51" s="30"/>
    </row>
    <row r="52" spans="1:10" s="28" customFormat="1" ht="15" customHeight="1" x14ac:dyDescent="0.25">
      <c r="A52" s="1"/>
      <c r="B52" s="427" t="s">
        <v>205</v>
      </c>
      <c r="C52" s="249" t="s">
        <v>146</v>
      </c>
      <c r="D52" s="26">
        <f t="shared" ref="D52:D53" si="5">+SUM(E52:H52)</f>
        <v>0</v>
      </c>
      <c r="E52" s="340"/>
      <c r="F52" s="350"/>
      <c r="G52" s="350"/>
      <c r="H52" s="350"/>
      <c r="I52" s="26"/>
      <c r="J52" s="26"/>
    </row>
    <row r="53" spans="1:10" s="28" customFormat="1" ht="15" customHeight="1" x14ac:dyDescent="0.25">
      <c r="A53" s="1"/>
      <c r="B53" s="427"/>
      <c r="C53" s="249" t="s">
        <v>147</v>
      </c>
      <c r="D53" s="26">
        <f t="shared" si="5"/>
        <v>0</v>
      </c>
      <c r="E53" s="340"/>
      <c r="F53" s="350"/>
      <c r="G53" s="350"/>
      <c r="H53" s="350"/>
      <c r="I53" s="26"/>
      <c r="J53" s="26"/>
    </row>
    <row r="54" spans="1:10" s="28" customFormat="1" x14ac:dyDescent="0.25">
      <c r="A54" s="1"/>
      <c r="B54" s="427"/>
      <c r="C54" s="250" t="s">
        <v>206</v>
      </c>
      <c r="D54" s="200">
        <f>SUM(D52:D53)</f>
        <v>0</v>
      </c>
      <c r="E54" s="200">
        <f>SUM(E52:E53)</f>
        <v>0</v>
      </c>
      <c r="F54" s="333">
        <f>SUM(F52:F53)</f>
        <v>0</v>
      </c>
      <c r="G54" s="333">
        <f>SUM(G52:G53)</f>
        <v>0</v>
      </c>
      <c r="H54" s="333">
        <f>SUM(H52:H53)</f>
        <v>0</v>
      </c>
      <c r="I54" s="26"/>
      <c r="J54" s="26"/>
    </row>
    <row r="55" spans="1:10" s="28" customFormat="1" x14ac:dyDescent="0.25">
      <c r="A55" s="1"/>
      <c r="B55" s="427"/>
      <c r="C55" s="272" t="s">
        <v>321</v>
      </c>
      <c r="D55" s="26">
        <f t="shared" ref="D55:D66" si="6">+SUM(E55:H55)</f>
        <v>0</v>
      </c>
      <c r="E55" s="340"/>
      <c r="F55" s="350"/>
      <c r="G55" s="350"/>
      <c r="H55" s="350"/>
      <c r="I55" s="26"/>
      <c r="J55" s="26"/>
    </row>
    <row r="56" spans="1:10" s="28" customFormat="1" x14ac:dyDescent="0.25">
      <c r="A56" s="1"/>
      <c r="B56" s="427"/>
      <c r="C56" s="272" t="s">
        <v>256</v>
      </c>
      <c r="D56" s="26">
        <f t="shared" si="6"/>
        <v>0</v>
      </c>
      <c r="E56" s="340"/>
      <c r="F56" s="350"/>
      <c r="G56" s="350"/>
      <c r="H56" s="350"/>
      <c r="I56" s="26"/>
      <c r="J56" s="26"/>
    </row>
    <row r="57" spans="1:10" s="28" customFormat="1" x14ac:dyDescent="0.25">
      <c r="A57" s="1"/>
      <c r="B57" s="427"/>
      <c r="C57" s="272"/>
      <c r="D57" s="26">
        <f t="shared" si="6"/>
        <v>0</v>
      </c>
      <c r="E57" s="340"/>
      <c r="F57" s="350"/>
      <c r="G57" s="350"/>
      <c r="H57" s="350"/>
      <c r="I57" s="26"/>
      <c r="J57" s="26"/>
    </row>
    <row r="58" spans="1:10" s="28" customFormat="1" x14ac:dyDescent="0.25">
      <c r="A58" s="1"/>
      <c r="B58" s="427"/>
      <c r="C58" s="272"/>
      <c r="D58" s="26">
        <f t="shared" si="6"/>
        <v>0</v>
      </c>
      <c r="E58" s="340"/>
      <c r="F58" s="350"/>
      <c r="G58" s="350"/>
      <c r="H58" s="350"/>
      <c r="I58" s="26"/>
      <c r="J58" s="26"/>
    </row>
    <row r="59" spans="1:10" s="28" customFormat="1" x14ac:dyDescent="0.25">
      <c r="A59" s="1"/>
      <c r="B59" s="427"/>
      <c r="C59" s="272"/>
      <c r="D59" s="26">
        <f t="shared" si="6"/>
        <v>0</v>
      </c>
      <c r="E59" s="340"/>
      <c r="F59" s="350"/>
      <c r="G59" s="350"/>
      <c r="H59" s="350"/>
      <c r="I59" s="26"/>
      <c r="J59" s="26"/>
    </row>
    <row r="60" spans="1:10" s="28" customFormat="1" x14ac:dyDescent="0.25">
      <c r="A60" s="1"/>
      <c r="B60" s="427"/>
      <c r="C60" s="272"/>
      <c r="D60" s="26">
        <f t="shared" si="6"/>
        <v>0</v>
      </c>
      <c r="E60" s="340"/>
      <c r="F60" s="350"/>
      <c r="G60" s="350"/>
      <c r="H60" s="350"/>
      <c r="I60" s="26"/>
      <c r="J60" s="26"/>
    </row>
    <row r="61" spans="1:10" s="28" customFormat="1" x14ac:dyDescent="0.25">
      <c r="A61" s="1"/>
      <c r="B61" s="427"/>
      <c r="C61" s="272"/>
      <c r="D61" s="26">
        <f t="shared" si="6"/>
        <v>0</v>
      </c>
      <c r="E61" s="340"/>
      <c r="F61" s="350"/>
      <c r="G61" s="350"/>
      <c r="H61" s="350"/>
      <c r="I61" s="26"/>
      <c r="J61" s="26"/>
    </row>
    <row r="62" spans="1:10" s="28" customFormat="1" x14ac:dyDescent="0.25">
      <c r="A62" s="1"/>
      <c r="B62" s="427"/>
      <c r="C62" s="272"/>
      <c r="D62" s="26">
        <f t="shared" si="6"/>
        <v>0</v>
      </c>
      <c r="E62" s="340"/>
      <c r="F62" s="350"/>
      <c r="G62" s="350"/>
      <c r="H62" s="350"/>
      <c r="I62" s="26"/>
      <c r="J62" s="26"/>
    </row>
    <row r="63" spans="1:10" s="28" customFormat="1" x14ac:dyDescent="0.25">
      <c r="A63" s="1"/>
      <c r="B63" s="427"/>
      <c r="C63" s="272"/>
      <c r="D63" s="26">
        <f t="shared" si="6"/>
        <v>0</v>
      </c>
      <c r="E63" s="340"/>
      <c r="F63" s="350"/>
      <c r="G63" s="350"/>
      <c r="H63" s="350"/>
      <c r="I63" s="26"/>
      <c r="J63" s="26"/>
    </row>
    <row r="64" spans="1:10" s="28" customFormat="1" x14ac:dyDescent="0.25">
      <c r="A64" s="1"/>
      <c r="B64" s="427"/>
      <c r="C64" s="272"/>
      <c r="D64" s="26">
        <f t="shared" si="6"/>
        <v>0</v>
      </c>
      <c r="E64" s="340"/>
      <c r="F64" s="350"/>
      <c r="G64" s="350"/>
      <c r="H64" s="350"/>
      <c r="I64" s="26"/>
      <c r="J64" s="26"/>
    </row>
    <row r="65" spans="1:10" s="28" customFormat="1" x14ac:dyDescent="0.25">
      <c r="A65" s="1"/>
      <c r="B65" s="427"/>
      <c r="C65" s="272"/>
      <c r="D65" s="26">
        <f t="shared" si="6"/>
        <v>0</v>
      </c>
      <c r="E65" s="340"/>
      <c r="F65" s="350"/>
      <c r="G65" s="350"/>
      <c r="H65" s="350"/>
      <c r="I65" s="26"/>
      <c r="J65" s="26"/>
    </row>
    <row r="66" spans="1:10" s="28" customFormat="1" x14ac:dyDescent="0.25">
      <c r="A66" s="1"/>
      <c r="B66" s="427"/>
      <c r="C66" s="272"/>
      <c r="D66" s="26">
        <f t="shared" si="6"/>
        <v>0</v>
      </c>
      <c r="E66" s="340"/>
      <c r="F66" s="350"/>
      <c r="G66" s="350"/>
      <c r="H66" s="350"/>
      <c r="I66" s="26"/>
      <c r="J66" s="26"/>
    </row>
    <row r="67" spans="1:10" s="28" customFormat="1" ht="15" customHeight="1" x14ac:dyDescent="0.25">
      <c r="A67" s="1"/>
      <c r="B67" s="427"/>
      <c r="C67" s="250" t="s">
        <v>150</v>
      </c>
      <c r="D67" s="200">
        <f>+IFERROR(SUM(D55:D66),"")</f>
        <v>0</v>
      </c>
      <c r="E67" s="200">
        <f>+IFERROR(SUM(E55:E66),"")</f>
        <v>0</v>
      </c>
      <c r="F67" s="333">
        <f>+IFERROR(SUM(F55:F66),"")</f>
        <v>0</v>
      </c>
      <c r="G67" s="333">
        <f>+IFERROR(SUM(G55:G66),"")</f>
        <v>0</v>
      </c>
      <c r="H67" s="333">
        <f>+IFERROR(SUM(H55:H66),"")</f>
        <v>0</v>
      </c>
    </row>
    <row r="68" spans="1:10" s="28" customFormat="1" ht="15" customHeight="1" x14ac:dyDescent="0.25">
      <c r="A68" s="1"/>
      <c r="B68" s="427"/>
      <c r="C68" s="271" t="s">
        <v>175</v>
      </c>
      <c r="D68" s="26">
        <f t="shared" ref="D68:D69" si="7">+SUM(E68:H68)</f>
        <v>0</v>
      </c>
      <c r="E68" s="340"/>
      <c r="F68" s="350"/>
      <c r="G68" s="350"/>
      <c r="H68" s="350"/>
    </row>
    <row r="69" spans="1:10" s="28" customFormat="1" ht="15" customHeight="1" x14ac:dyDescent="0.25">
      <c r="A69" s="1"/>
      <c r="B69" s="427"/>
      <c r="C69" s="271" t="s">
        <v>25</v>
      </c>
      <c r="D69" s="26">
        <f t="shared" si="7"/>
        <v>0</v>
      </c>
      <c r="E69" s="340"/>
      <c r="F69" s="350"/>
      <c r="G69" s="350"/>
      <c r="H69" s="350"/>
      <c r="I69" s="26"/>
      <c r="J69" s="26"/>
    </row>
    <row r="70" spans="1:10" s="28" customFormat="1" ht="15" customHeight="1" x14ac:dyDescent="0.25">
      <c r="A70" s="1"/>
      <c r="B70" s="427"/>
      <c r="C70" s="250" t="s">
        <v>208</v>
      </c>
      <c r="D70" s="200">
        <f>+D54+D67+D68+D69</f>
        <v>0</v>
      </c>
      <c r="E70" s="200">
        <f>+E54+E67+E68+E69</f>
        <v>0</v>
      </c>
      <c r="F70" s="333">
        <f>+F54+F67+F68+F69</f>
        <v>0</v>
      </c>
      <c r="G70" s="333">
        <f t="shared" ref="G70:H70" si="8">+G54+G67+G68+G69</f>
        <v>0</v>
      </c>
      <c r="H70" s="333">
        <f t="shared" si="8"/>
        <v>0</v>
      </c>
      <c r="I70" s="244"/>
      <c r="J70" s="244"/>
    </row>
    <row r="71" spans="1:10" s="28" customFormat="1" ht="5.0999999999999996" customHeight="1" x14ac:dyDescent="0.25">
      <c r="A71" s="1"/>
      <c r="B71" s="1"/>
      <c r="C71" s="30"/>
    </row>
    <row r="72" spans="1:10" s="28" customFormat="1" x14ac:dyDescent="0.25">
      <c r="A72" s="1"/>
      <c r="B72" s="29" t="s">
        <v>28</v>
      </c>
      <c r="C72" s="255" t="s">
        <v>27</v>
      </c>
      <c r="D72" s="26">
        <f t="shared" ref="D72" si="9">+SUM(E72:H72)</f>
        <v>0</v>
      </c>
      <c r="E72" s="340"/>
      <c r="F72" s="350"/>
      <c r="G72" s="350"/>
      <c r="H72" s="350"/>
      <c r="I72" s="26"/>
      <c r="J72" s="26"/>
    </row>
    <row r="73" spans="1:10" s="28" customFormat="1" ht="5.0999999999999996" customHeight="1" x14ac:dyDescent="0.25">
      <c r="A73" s="1"/>
      <c r="B73" s="30"/>
      <c r="C73" s="30"/>
    </row>
    <row r="74" spans="1:10" s="28" customFormat="1" x14ac:dyDescent="0.25">
      <c r="A74" s="1"/>
      <c r="B74" s="31" t="s">
        <v>29</v>
      </c>
      <c r="C74" s="256" t="s">
        <v>30</v>
      </c>
      <c r="D74" s="200">
        <f>ROUND(-D50+D70+D72,4)</f>
        <v>0</v>
      </c>
      <c r="E74" s="200">
        <f>ROUND(-E50+E70+E72,4)</f>
        <v>0</v>
      </c>
      <c r="F74" s="333">
        <f>ROUND(-F50+F70+F72,4)</f>
        <v>0</v>
      </c>
      <c r="G74" s="333">
        <f>ROUND(-G50+G70+G72,4)</f>
        <v>0</v>
      </c>
      <c r="H74" s="333">
        <f>ROUND(-H50+H70+H72,4)</f>
        <v>0</v>
      </c>
      <c r="I74" s="244"/>
      <c r="J74" s="244"/>
    </row>
    <row r="75" spans="1:10" x14ac:dyDescent="0.25">
      <c r="G75" s="27"/>
      <c r="H75" s="27"/>
      <c r="I75" s="27"/>
      <c r="J75" s="27"/>
    </row>
  </sheetData>
  <sheetProtection algorithmName="SHA-512" hashValue="JS6qsLWriV/hs3TUtyEutCc63prxBXeZdJC9263soLCl7qqezdrndvfEv9971CMWnoeWyRpUIkNlB55eaHSupQ==" saltValue="aaG5hvAvFQACaNcOYRD5MA==" spinCount="100000" sheet="1" formatRows="0"/>
  <mergeCells count="3">
    <mergeCell ref="E6:F6"/>
    <mergeCell ref="B15:B50"/>
    <mergeCell ref="B52:B70"/>
  </mergeCells>
  <conditionalFormatting sqref="F15:F24">
    <cfRule type="expression" dxfId="135" priority="34">
      <formula>$E$3&gt;45657</formula>
    </cfRule>
  </conditionalFormatting>
  <conditionalFormatting sqref="F26:F35">
    <cfRule type="expression" dxfId="134" priority="33">
      <formula>$E$3&gt;45657</formula>
    </cfRule>
  </conditionalFormatting>
  <conditionalFormatting sqref="F37">
    <cfRule type="expression" dxfId="133" priority="32">
      <formula>$E$3&gt;45657</formula>
    </cfRule>
  </conditionalFormatting>
  <conditionalFormatting sqref="F39:F48">
    <cfRule type="expression" dxfId="132" priority="31">
      <formula>$E$3&gt;45657</formula>
    </cfRule>
  </conditionalFormatting>
  <conditionalFormatting sqref="F52:F53">
    <cfRule type="expression" dxfId="131" priority="30">
      <formula>$E$3&gt;45657</formula>
    </cfRule>
  </conditionalFormatting>
  <conditionalFormatting sqref="F55:F66">
    <cfRule type="expression" dxfId="130" priority="29">
      <formula>$E$3&gt;45657</formula>
    </cfRule>
  </conditionalFormatting>
  <conditionalFormatting sqref="F68:F69">
    <cfRule type="expression" dxfId="129" priority="28">
      <formula>$E$3&gt;45657</formula>
    </cfRule>
  </conditionalFormatting>
  <conditionalFormatting sqref="F72">
    <cfRule type="expression" dxfId="128" priority="27">
      <formula>$E$3&gt;45657</formula>
    </cfRule>
  </conditionalFormatting>
  <conditionalFormatting sqref="F12:H12">
    <cfRule type="notContainsBlanks" dxfId="127" priority="35">
      <formula>LEN(TRIM(F12))&gt;0</formula>
    </cfRule>
  </conditionalFormatting>
  <conditionalFormatting sqref="F13:H13">
    <cfRule type="containsText" dxfId="126" priority="19" operator="containsText" text="1. - 4. Quartal">
      <formula>NOT(ISERROR(SEARCH("1. - 4. Quartal",F13)))</formula>
    </cfRule>
  </conditionalFormatting>
  <conditionalFormatting sqref="F25:H25">
    <cfRule type="cellIs" dxfId="125" priority="21" operator="greaterThan">
      <formula>0</formula>
    </cfRule>
  </conditionalFormatting>
  <conditionalFormatting sqref="F36:H36">
    <cfRule type="cellIs" dxfId="124" priority="20" operator="greaterThan">
      <formula>0</formula>
    </cfRule>
  </conditionalFormatting>
  <conditionalFormatting sqref="F38:H38">
    <cfRule type="cellIs" dxfId="123" priority="22" operator="greaterThan">
      <formula>0</formula>
    </cfRule>
  </conditionalFormatting>
  <conditionalFormatting sqref="F49:H50">
    <cfRule type="cellIs" dxfId="122" priority="24" operator="greaterThan">
      <formula>0</formula>
    </cfRule>
  </conditionalFormatting>
  <conditionalFormatting sqref="F54:H54">
    <cfRule type="cellIs" dxfId="121" priority="23" operator="greaterThan">
      <formula>0</formula>
    </cfRule>
  </conditionalFormatting>
  <conditionalFormatting sqref="F67:H67">
    <cfRule type="cellIs" dxfId="120" priority="25" operator="greaterThan">
      <formula>0</formula>
    </cfRule>
  </conditionalFormatting>
  <conditionalFormatting sqref="F70:H70">
    <cfRule type="cellIs" dxfId="119" priority="26" operator="greaterThan">
      <formula>0</formula>
    </cfRule>
  </conditionalFormatting>
  <conditionalFormatting sqref="F74:H74">
    <cfRule type="cellIs" dxfId="118" priority="18" operator="greaterThan">
      <formula>0</formula>
    </cfRule>
  </conditionalFormatting>
  <conditionalFormatting sqref="G15:G24">
    <cfRule type="expression" dxfId="117" priority="17">
      <formula>$E$3&gt;46022</formula>
    </cfRule>
  </conditionalFormatting>
  <conditionalFormatting sqref="G26:G35">
    <cfRule type="expression" dxfId="116" priority="15">
      <formula>$E$3&gt;46022</formula>
    </cfRule>
  </conditionalFormatting>
  <conditionalFormatting sqref="G37">
    <cfRule type="expression" dxfId="115" priority="14">
      <formula>$E$3&gt;46022</formula>
    </cfRule>
  </conditionalFormatting>
  <conditionalFormatting sqref="G39:G48">
    <cfRule type="expression" dxfId="114" priority="13">
      <formula>$E$3&gt;46022</formula>
    </cfRule>
  </conditionalFormatting>
  <conditionalFormatting sqref="G52:G53">
    <cfRule type="expression" dxfId="113" priority="12">
      <formula>$E$3&gt;46022</formula>
    </cfRule>
  </conditionalFormatting>
  <conditionalFormatting sqref="G55:G66">
    <cfRule type="expression" dxfId="112" priority="9">
      <formula>$E$3&gt;46022</formula>
    </cfRule>
  </conditionalFormatting>
  <conditionalFormatting sqref="G68:G69">
    <cfRule type="expression" dxfId="111" priority="10">
      <formula>$E$3&gt;46022</formula>
    </cfRule>
  </conditionalFormatting>
  <conditionalFormatting sqref="G72">
    <cfRule type="expression" dxfId="110" priority="8">
      <formula>$E$3&gt;46022</formula>
    </cfRule>
  </conditionalFormatting>
  <conditionalFormatting sqref="H15:H24">
    <cfRule type="expression" dxfId="109" priority="16">
      <formula>$E$3&gt;46387</formula>
    </cfRule>
  </conditionalFormatting>
  <conditionalFormatting sqref="H26:H35">
    <cfRule type="expression" dxfId="108" priority="7">
      <formula>$E$3&gt;46387</formula>
    </cfRule>
  </conditionalFormatting>
  <conditionalFormatting sqref="H37">
    <cfRule type="expression" dxfId="107" priority="6">
      <formula>$E$3&gt;46387</formula>
    </cfRule>
  </conditionalFormatting>
  <conditionalFormatting sqref="H39:H48">
    <cfRule type="expression" dxfId="106" priority="5">
      <formula>$E$3&gt;46387</formula>
    </cfRule>
  </conditionalFormatting>
  <conditionalFormatting sqref="H52:H53">
    <cfRule type="expression" dxfId="105" priority="4">
      <formula>$E$3&gt;46387</formula>
    </cfRule>
  </conditionalFormatting>
  <conditionalFormatting sqref="H55:H66">
    <cfRule type="expression" dxfId="104" priority="3">
      <formula>$E$3&gt;46387</formula>
    </cfRule>
  </conditionalFormatting>
  <conditionalFormatting sqref="H68:H69">
    <cfRule type="expression" dxfId="103" priority="2">
      <formula>$E$3&gt;46387</formula>
    </cfRule>
  </conditionalFormatting>
  <conditionalFormatting sqref="H72">
    <cfRule type="expression" dxfId="102" priority="1">
      <formula>$E$3&gt;46387</formula>
    </cfRule>
  </conditionalFormatting>
  <dataValidations count="4">
    <dataValidation allowBlank="1" showInputMessage="1" prompt="Rote Markierung, wenn Zellen außerhalb der Lfz. befüllt sind." sqref="F63" xr:uid="{D6C1E18F-FA92-4FF1-84F6-140297E1188F}"/>
    <dataValidation type="decimal" allowBlank="1" showInputMessage="1" showErrorMessage="1" error="Bitte nur positive Werte einfügen!" sqref="I22:K26 H26 G22:H24" xr:uid="{00000000-0002-0000-3600-000001000000}">
      <formula1>0</formula1>
      <formula2>9999999999999</formula2>
    </dataValidation>
    <dataValidation type="decimal" allowBlank="1" showInputMessage="1" showErrorMessage="1" error="Bitte nur positive Werte einfügen!" sqref="G54:K58 E61 I28:K44 G60:K61 H37 H39:H44 H28:H35" xr:uid="{00000000-0002-0000-3600-000002000000}">
      <formula1>0</formula1>
      <formula2>999999999999</formula2>
    </dataValidation>
    <dataValidation type="decimal" allowBlank="1" showInputMessage="1" showErrorMessage="1" error="Bitte nur positive Werte einfügen!" sqref="I46:K50 H46:H48" xr:uid="{00000000-0002-0000-3600-000003000000}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85" orientation="portrait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3600-000004000000}">
          <x14:formula1>
            <xm:f>Listen!$B$2:$B$34</xm:f>
          </x14:formula1>
          <xm:sqref>E18</xm:sqref>
        </x14:dataValidation>
        <x14:dataValidation type="list" allowBlank="1" showInputMessage="1" showErrorMessage="1" xr:uid="{00000000-0002-0000-3600-000005000000}">
          <x14:formula1>
            <xm:f>'Strat.Ziele_Projektträger_Förd.'!$C$6:$C$15</xm:f>
          </x14:formula1>
          <xm:sqref>K9 H9</xm:sqref>
        </x14:dataValidation>
        <x14:dataValidation type="list" allowBlank="1" showInputMessage="1" showErrorMessage="1" xr:uid="{00000000-0002-0000-3600-000006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3600-000007000000}">
          <x14:formula1>
            <xm:f>'Strat.Ziele_Projektträger_Förd.'!$C$34:$C$43</xm:f>
          </x14:formula1>
          <xm:sqref>I9:J9</xm:sqref>
        </x14:dataValidation>
        <x14:dataValidation type="list" allowBlank="1" showInputMessage="1" showErrorMessage="1" xr:uid="{00000000-0002-0000-3600-000008000000}">
          <x14:formula1>
            <xm:f>Listen!$S$3:$S$50</xm:f>
          </x14:formula1>
          <xm:sqref>F9</xm:sqref>
        </x14:dataValidation>
      </x14:dataValidation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J75"/>
  <sheetViews>
    <sheetView topLeftCell="A2" workbookViewId="0">
      <selection activeCell="F12" sqref="F12:H74"/>
    </sheetView>
  </sheetViews>
  <sheetFormatPr baseColWidth="10" defaultColWidth="16.7109375" defaultRowHeight="15" outlineLevelRow="1" x14ac:dyDescent="0.25"/>
  <cols>
    <col min="1" max="1" width="2.7109375" style="1" customWidth="1"/>
    <col min="2" max="2" width="3.7109375" style="1" customWidth="1"/>
    <col min="3" max="3" width="36.7109375" style="1" customWidth="1"/>
    <col min="4" max="7" width="17.7109375" style="1" customWidth="1"/>
    <col min="8" max="8" width="16.7109375" style="1"/>
    <col min="9" max="10" width="16.7109375" style="1" customWidth="1"/>
    <col min="11" max="11" width="3.7109375" style="1" customWidth="1"/>
    <col min="12" max="16384" width="16.7109375" style="1"/>
  </cols>
  <sheetData>
    <row r="1" spans="1:10" hidden="1" x14ac:dyDescent="0.25">
      <c r="A1" s="19" t="str">
        <f ca="1">MID(CELL("filename",A1),FIND("]",CELL("filename",A1))+1,256)</f>
        <v>Projekt48</v>
      </c>
      <c r="B1" s="19"/>
      <c r="C1" s="20"/>
      <c r="D1" s="1" t="str">
        <f ca="1">MID(CELL("Dateiname",A2),FIND("]",CELL("Dateiname",A2))+1,31)</f>
        <v>Projekt48</v>
      </c>
      <c r="G1" s="21"/>
    </row>
    <row r="3" spans="1:10" hidden="1" outlineLevel="1" x14ac:dyDescent="0.25">
      <c r="C3" s="1" t="s">
        <v>324</v>
      </c>
      <c r="D3" s="1" t="str">
        <f>+LEFT(D9,2)</f>
        <v>RM</v>
      </c>
      <c r="E3" s="327">
        <f>+F9</f>
        <v>44104</v>
      </c>
      <c r="F3" s="327">
        <f>+F9</f>
        <v>44104</v>
      </c>
      <c r="G3" s="327">
        <f>+F9</f>
        <v>44104</v>
      </c>
      <c r="H3" s="1" t="str">
        <f>+G12</f>
        <v xml:space="preserve"> </v>
      </c>
      <c r="I3" s="1" t="str">
        <f>+H12</f>
        <v xml:space="preserve"> </v>
      </c>
    </row>
    <row r="4" spans="1:10" ht="15.75" collapsed="1" x14ac:dyDescent="0.25">
      <c r="C4" s="22" t="str">
        <f>+CONCATENATE(C9," (EU-kofinanziert)")</f>
        <v>Projekt 48 (EU-kofinanziert)</v>
      </c>
      <c r="D4" s="22"/>
      <c r="E4" s="22"/>
    </row>
    <row r="5" spans="1:10" ht="15.75" x14ac:dyDescent="0.25">
      <c r="C5" s="22"/>
    </row>
    <row r="6" spans="1:10" s="23" customFormat="1" x14ac:dyDescent="0.25">
      <c r="C6" s="179" t="s">
        <v>18</v>
      </c>
      <c r="D6" s="7" t="s">
        <v>18</v>
      </c>
      <c r="E6" s="377" t="s">
        <v>20</v>
      </c>
      <c r="F6" s="378"/>
      <c r="G6" s="7" t="s">
        <v>18</v>
      </c>
      <c r="H6" s="7"/>
      <c r="I6" s="7" t="s">
        <v>251</v>
      </c>
      <c r="J6" s="374" t="s">
        <v>380</v>
      </c>
    </row>
    <row r="7" spans="1:10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</row>
    <row r="8" spans="1:10" ht="5.0999999999999996" customHeight="1" x14ac:dyDescent="0.25"/>
    <row r="9" spans="1:10" s="24" customFormat="1" ht="51" customHeight="1" x14ac:dyDescent="0.25">
      <c r="C9" s="124" t="s">
        <v>393</v>
      </c>
      <c r="D9" s="124" t="s">
        <v>4</v>
      </c>
      <c r="E9" s="125">
        <v>44197</v>
      </c>
      <c r="F9" s="125">
        <v>44104</v>
      </c>
      <c r="G9" s="268" t="s">
        <v>24</v>
      </c>
      <c r="H9" s="268" t="s">
        <v>10</v>
      </c>
      <c r="I9" s="268" t="s">
        <v>184</v>
      </c>
      <c r="J9" s="375"/>
    </row>
    <row r="10" spans="1:10" s="144" customFormat="1" ht="26.1" customHeight="1" x14ac:dyDescent="0.2">
      <c r="C10" s="177"/>
      <c r="D10" s="241"/>
      <c r="G10" s="145"/>
      <c r="I10" s="220"/>
      <c r="J10" s="220"/>
    </row>
    <row r="11" spans="1:10" s="25" customFormat="1" x14ac:dyDescent="0.25">
      <c r="D11" s="236"/>
    </row>
    <row r="12" spans="1:10" x14ac:dyDescent="0.25">
      <c r="C12" s="2"/>
      <c r="D12" s="192" t="s">
        <v>154</v>
      </c>
      <c r="E12" s="339">
        <f>+Finanztabelle!F2</f>
        <v>2024</v>
      </c>
      <c r="F12" s="341" t="str">
        <f>+IF(E3&gt;45657,E12+1," ")</f>
        <v xml:space="preserve"> </v>
      </c>
      <c r="G12" s="341" t="str">
        <f>+IF(AND(E3&gt;45657,F3&gt;46022),F12+1," ")</f>
        <v xml:space="preserve"> </v>
      </c>
      <c r="H12" s="341" t="str">
        <f>+IF(AND(E3&gt;45657,F3&gt;46022,G3&gt;46387),G12+1," ")</f>
        <v xml:space="preserve"> </v>
      </c>
      <c r="I12" s="243"/>
      <c r="J12" s="243"/>
    </row>
    <row r="13" spans="1:10" s="23" customFormat="1" x14ac:dyDescent="0.25">
      <c r="C13" s="17" t="s">
        <v>37</v>
      </c>
      <c r="D13" s="192" t="s">
        <v>364</v>
      </c>
      <c r="E13" s="269" t="s">
        <v>252</v>
      </c>
      <c r="F13" s="342" t="str">
        <f>+IF(F12=" ","","1. - 4. Quartal")</f>
        <v/>
      </c>
      <c r="G13" s="342" t="str">
        <f>+IF(G12=" ","","1. - 4. Quartal")</f>
        <v/>
      </c>
      <c r="H13" s="342" t="str">
        <f>+IF(H12=" ","","1. - 4. Quartal")</f>
        <v/>
      </c>
      <c r="I13" s="190"/>
      <c r="J13" s="190"/>
    </row>
    <row r="14" spans="1:10" ht="5.0999999999999996" customHeight="1" x14ac:dyDescent="0.25"/>
    <row r="15" spans="1:10" s="26" customFormat="1" x14ac:dyDescent="0.25">
      <c r="A15" s="1"/>
      <c r="B15" s="426" t="s">
        <v>3</v>
      </c>
      <c r="C15" s="194" t="s">
        <v>253</v>
      </c>
      <c r="D15" s="26">
        <f t="shared" ref="D15:D24" si="0">+SUM(E15:H15)</f>
        <v>0</v>
      </c>
      <c r="E15" s="340"/>
      <c r="F15" s="350"/>
      <c r="G15" s="350"/>
      <c r="H15" s="350"/>
    </row>
    <row r="16" spans="1:10" s="26" customFormat="1" x14ac:dyDescent="0.25">
      <c r="A16" s="1"/>
      <c r="B16" s="426"/>
      <c r="C16" s="194" t="s">
        <v>253</v>
      </c>
      <c r="D16" s="26">
        <f t="shared" si="0"/>
        <v>0</v>
      </c>
      <c r="E16" s="340"/>
      <c r="F16" s="350"/>
      <c r="G16" s="350"/>
      <c r="H16" s="350"/>
    </row>
    <row r="17" spans="1:8" s="26" customFormat="1" x14ac:dyDescent="0.25">
      <c r="A17" s="1"/>
      <c r="B17" s="426"/>
      <c r="C17" s="196"/>
      <c r="D17" s="26">
        <f t="shared" si="0"/>
        <v>0</v>
      </c>
      <c r="E17" s="340"/>
      <c r="F17" s="350"/>
      <c r="G17" s="350"/>
      <c r="H17" s="350"/>
    </row>
    <row r="18" spans="1:8" s="26" customFormat="1" x14ac:dyDescent="0.25">
      <c r="A18" s="1"/>
      <c r="B18" s="426"/>
      <c r="C18" s="196"/>
      <c r="D18" s="26">
        <f t="shared" si="0"/>
        <v>0</v>
      </c>
      <c r="E18" s="340"/>
      <c r="F18" s="350"/>
      <c r="G18" s="350"/>
      <c r="H18" s="350"/>
    </row>
    <row r="19" spans="1:8" s="26" customFormat="1" x14ac:dyDescent="0.25">
      <c r="A19" s="1"/>
      <c r="B19" s="426"/>
      <c r="C19" s="196"/>
      <c r="D19" s="26">
        <f t="shared" si="0"/>
        <v>0</v>
      </c>
      <c r="E19" s="340"/>
      <c r="F19" s="350"/>
      <c r="G19" s="350"/>
      <c r="H19" s="350"/>
    </row>
    <row r="20" spans="1:8" s="26" customFormat="1" x14ac:dyDescent="0.25">
      <c r="A20" s="1"/>
      <c r="B20" s="426"/>
      <c r="C20" s="196"/>
      <c r="D20" s="26">
        <f t="shared" si="0"/>
        <v>0</v>
      </c>
      <c r="E20" s="340"/>
      <c r="F20" s="350"/>
      <c r="G20" s="350"/>
      <c r="H20" s="350"/>
    </row>
    <row r="21" spans="1:8" s="26" customFormat="1" x14ac:dyDescent="0.25">
      <c r="A21" s="1"/>
      <c r="B21" s="426"/>
      <c r="C21" s="196"/>
      <c r="D21" s="26">
        <f t="shared" si="0"/>
        <v>0</v>
      </c>
      <c r="E21" s="340"/>
      <c r="F21" s="350"/>
      <c r="G21" s="350"/>
      <c r="H21" s="350"/>
    </row>
    <row r="22" spans="1:8" s="26" customFormat="1" x14ac:dyDescent="0.25">
      <c r="A22" s="1"/>
      <c r="B22" s="426"/>
      <c r="C22" s="196"/>
      <c r="D22" s="26">
        <f t="shared" si="0"/>
        <v>0</v>
      </c>
      <c r="E22" s="340"/>
      <c r="F22" s="350"/>
      <c r="G22" s="350"/>
      <c r="H22" s="350"/>
    </row>
    <row r="23" spans="1:8" s="26" customFormat="1" x14ac:dyDescent="0.25">
      <c r="A23" s="1"/>
      <c r="B23" s="426"/>
      <c r="C23" s="196"/>
      <c r="D23" s="26">
        <f t="shared" si="0"/>
        <v>0</v>
      </c>
      <c r="E23" s="340"/>
      <c r="F23" s="350"/>
      <c r="G23" s="350"/>
      <c r="H23" s="350"/>
    </row>
    <row r="24" spans="1:8" s="26" customFormat="1" x14ac:dyDescent="0.25">
      <c r="A24" s="1"/>
      <c r="B24" s="426"/>
      <c r="C24" s="270"/>
      <c r="D24" s="26">
        <f t="shared" si="0"/>
        <v>0</v>
      </c>
      <c r="E24" s="340"/>
      <c r="F24" s="350"/>
      <c r="G24" s="350"/>
      <c r="H24" s="350"/>
    </row>
    <row r="25" spans="1:8" s="6" customFormat="1" x14ac:dyDescent="0.25">
      <c r="A25" s="1"/>
      <c r="B25" s="426"/>
      <c r="C25" s="246" t="s">
        <v>196</v>
      </c>
      <c r="D25" s="200">
        <f>SUM(D15:D24)</f>
        <v>0</v>
      </c>
      <c r="E25" s="200">
        <f>SUM(E15:E24)</f>
        <v>0</v>
      </c>
      <c r="F25" s="333">
        <f>SUM(F15:F24)</f>
        <v>0</v>
      </c>
      <c r="G25" s="333">
        <f>SUM(G15:G24)</f>
        <v>0</v>
      </c>
      <c r="H25" s="333">
        <f>SUM(H15:H24)</f>
        <v>0</v>
      </c>
    </row>
    <row r="26" spans="1:8" s="26" customFormat="1" x14ac:dyDescent="0.25">
      <c r="A26" s="1"/>
      <c r="B26" s="426"/>
      <c r="C26" s="202" t="s">
        <v>254</v>
      </c>
      <c r="D26" s="26">
        <f t="shared" ref="D26:D35" si="1">+SUM(E26:H26)</f>
        <v>0</v>
      </c>
      <c r="E26" s="340"/>
      <c r="F26" s="350"/>
      <c r="G26" s="350"/>
      <c r="H26" s="350"/>
    </row>
    <row r="27" spans="1:8" s="26" customFormat="1" x14ac:dyDescent="0.25">
      <c r="A27" s="1"/>
      <c r="B27" s="426"/>
      <c r="C27" s="205"/>
      <c r="D27" s="26">
        <f t="shared" si="1"/>
        <v>0</v>
      </c>
      <c r="E27" s="340"/>
      <c r="F27" s="350"/>
      <c r="G27" s="350"/>
      <c r="H27" s="350"/>
    </row>
    <row r="28" spans="1:8" s="26" customFormat="1" x14ac:dyDescent="0.25">
      <c r="A28" s="1"/>
      <c r="B28" s="426"/>
      <c r="C28" s="205"/>
      <c r="D28" s="26">
        <f t="shared" si="1"/>
        <v>0</v>
      </c>
      <c r="E28" s="340"/>
      <c r="F28" s="350"/>
      <c r="G28" s="350"/>
      <c r="H28" s="350"/>
    </row>
    <row r="29" spans="1:8" s="26" customFormat="1" x14ac:dyDescent="0.25">
      <c r="A29" s="1"/>
      <c r="B29" s="426"/>
      <c r="C29" s="205"/>
      <c r="D29" s="26">
        <f t="shared" si="1"/>
        <v>0</v>
      </c>
      <c r="E29" s="340"/>
      <c r="F29" s="350"/>
      <c r="G29" s="350"/>
      <c r="H29" s="350"/>
    </row>
    <row r="30" spans="1:8" s="26" customFormat="1" x14ac:dyDescent="0.25">
      <c r="A30" s="1"/>
      <c r="B30" s="426"/>
      <c r="C30" s="205"/>
      <c r="D30" s="26">
        <f t="shared" si="1"/>
        <v>0</v>
      </c>
      <c r="E30" s="340"/>
      <c r="F30" s="350"/>
      <c r="G30" s="350"/>
      <c r="H30" s="350"/>
    </row>
    <row r="31" spans="1:8" s="26" customFormat="1" x14ac:dyDescent="0.25">
      <c r="A31" s="1"/>
      <c r="B31" s="426"/>
      <c r="C31" s="205"/>
      <c r="D31" s="26">
        <f t="shared" si="1"/>
        <v>0</v>
      </c>
      <c r="E31" s="340"/>
      <c r="F31" s="350"/>
      <c r="G31" s="350"/>
      <c r="H31" s="350"/>
    </row>
    <row r="32" spans="1:8" s="26" customFormat="1" x14ac:dyDescent="0.25">
      <c r="A32" s="1"/>
      <c r="B32" s="426"/>
      <c r="C32" s="205"/>
      <c r="D32" s="26">
        <f t="shared" si="1"/>
        <v>0</v>
      </c>
      <c r="E32" s="340"/>
      <c r="F32" s="350"/>
      <c r="G32" s="350"/>
      <c r="H32" s="350"/>
    </row>
    <row r="33" spans="1:8" s="26" customFormat="1" x14ac:dyDescent="0.25">
      <c r="A33" s="1"/>
      <c r="B33" s="426"/>
      <c r="C33" s="205"/>
      <c r="D33" s="26">
        <f t="shared" si="1"/>
        <v>0</v>
      </c>
      <c r="E33" s="340"/>
      <c r="F33" s="350"/>
      <c r="G33" s="350"/>
      <c r="H33" s="350"/>
    </row>
    <row r="34" spans="1:8" s="26" customFormat="1" x14ac:dyDescent="0.25">
      <c r="A34" s="1"/>
      <c r="B34" s="426"/>
      <c r="C34" s="205"/>
      <c r="D34" s="26">
        <f t="shared" si="1"/>
        <v>0</v>
      </c>
      <c r="E34" s="340"/>
      <c r="F34" s="350"/>
      <c r="G34" s="350"/>
      <c r="H34" s="350"/>
    </row>
    <row r="35" spans="1:8" s="26" customFormat="1" x14ac:dyDescent="0.25">
      <c r="A35" s="1"/>
      <c r="B35" s="426"/>
      <c r="C35" s="205"/>
      <c r="D35" s="26">
        <f t="shared" si="1"/>
        <v>0</v>
      </c>
      <c r="E35" s="340"/>
      <c r="F35" s="350"/>
      <c r="G35" s="350"/>
      <c r="H35" s="350"/>
    </row>
    <row r="36" spans="1:8" s="26" customFormat="1" x14ac:dyDescent="0.25">
      <c r="A36" s="1"/>
      <c r="B36" s="426"/>
      <c r="C36" s="247" t="s">
        <v>200</v>
      </c>
      <c r="D36" s="242">
        <f>SUM(D26:D35)</f>
        <v>0</v>
      </c>
      <c r="E36" s="242">
        <f>SUM(E26:E35)</f>
        <v>0</v>
      </c>
      <c r="F36" s="334">
        <f>SUM(F26:F35)</f>
        <v>0</v>
      </c>
      <c r="G36" s="334">
        <f>SUM(G26:G35)</f>
        <v>0</v>
      </c>
      <c r="H36" s="334">
        <f>SUM(H26:H35)</f>
        <v>0</v>
      </c>
    </row>
    <row r="37" spans="1:8" s="26" customFormat="1" x14ac:dyDescent="0.25">
      <c r="A37" s="1"/>
      <c r="B37" s="426"/>
      <c r="C37" s="247" t="s">
        <v>201</v>
      </c>
      <c r="D37" s="26">
        <f>+SUM(E37:H37)</f>
        <v>0</v>
      </c>
      <c r="E37" s="340"/>
      <c r="F37" s="350"/>
      <c r="G37" s="350"/>
      <c r="H37" s="350"/>
    </row>
    <row r="38" spans="1:8" s="6" customFormat="1" x14ac:dyDescent="0.25">
      <c r="A38" s="1"/>
      <c r="B38" s="426"/>
      <c r="C38" s="246" t="s">
        <v>46</v>
      </c>
      <c r="D38" s="200">
        <f>+D36+D37</f>
        <v>0</v>
      </c>
      <c r="E38" s="200">
        <f>+E36+E37</f>
        <v>0</v>
      </c>
      <c r="F38" s="333">
        <f>+F36+F37</f>
        <v>0</v>
      </c>
      <c r="G38" s="333">
        <f>+G36+G37</f>
        <v>0</v>
      </c>
      <c r="H38" s="333">
        <f>+H36+H37</f>
        <v>0</v>
      </c>
    </row>
    <row r="39" spans="1:8" s="26" customFormat="1" x14ac:dyDescent="0.25">
      <c r="A39" s="1"/>
      <c r="B39" s="426"/>
      <c r="C39" s="194" t="s">
        <v>255</v>
      </c>
      <c r="D39" s="26">
        <f t="shared" ref="D39:D48" si="2">+SUM(E39:H39)</f>
        <v>0</v>
      </c>
      <c r="E39" s="340"/>
      <c r="F39" s="350"/>
      <c r="G39" s="350"/>
      <c r="H39" s="350"/>
    </row>
    <row r="40" spans="1:8" s="26" customFormat="1" x14ac:dyDescent="0.25">
      <c r="A40" s="1"/>
      <c r="B40" s="426"/>
      <c r="C40" s="194"/>
      <c r="D40" s="26">
        <f t="shared" si="2"/>
        <v>0</v>
      </c>
      <c r="E40" s="340"/>
      <c r="F40" s="350"/>
      <c r="G40" s="350"/>
      <c r="H40" s="350"/>
    </row>
    <row r="41" spans="1:8" s="26" customFormat="1" x14ac:dyDescent="0.25">
      <c r="A41" s="1"/>
      <c r="B41" s="426"/>
      <c r="C41" s="194"/>
      <c r="D41" s="26">
        <f t="shared" si="2"/>
        <v>0</v>
      </c>
      <c r="E41" s="340"/>
      <c r="F41" s="350"/>
      <c r="G41" s="350"/>
      <c r="H41" s="350"/>
    </row>
    <row r="42" spans="1:8" s="26" customFormat="1" x14ac:dyDescent="0.25">
      <c r="A42" s="1"/>
      <c r="B42" s="426"/>
      <c r="C42" s="194"/>
      <c r="D42" s="26">
        <f t="shared" si="2"/>
        <v>0</v>
      </c>
      <c r="E42" s="340"/>
      <c r="F42" s="350"/>
      <c r="G42" s="350"/>
      <c r="H42" s="350"/>
    </row>
    <row r="43" spans="1:8" s="26" customFormat="1" x14ac:dyDescent="0.25">
      <c r="A43" s="1"/>
      <c r="B43" s="426"/>
      <c r="C43" s="194"/>
      <c r="D43" s="26">
        <f t="shared" si="2"/>
        <v>0</v>
      </c>
      <c r="E43" s="340"/>
      <c r="F43" s="350"/>
      <c r="G43" s="350"/>
      <c r="H43" s="350"/>
    </row>
    <row r="44" spans="1:8" s="26" customFormat="1" x14ac:dyDescent="0.25">
      <c r="A44" s="1"/>
      <c r="B44" s="426"/>
      <c r="C44" s="194"/>
      <c r="D44" s="26">
        <f t="shared" si="2"/>
        <v>0</v>
      </c>
      <c r="E44" s="340"/>
      <c r="F44" s="350"/>
      <c r="G44" s="350"/>
      <c r="H44" s="350"/>
    </row>
    <row r="45" spans="1:8" s="26" customFormat="1" x14ac:dyDescent="0.25">
      <c r="A45" s="1"/>
      <c r="B45" s="426"/>
      <c r="C45" s="194"/>
      <c r="D45" s="26">
        <f t="shared" si="2"/>
        <v>0</v>
      </c>
      <c r="E45" s="340"/>
      <c r="F45" s="350"/>
      <c r="G45" s="350"/>
      <c r="H45" s="350"/>
    </row>
    <row r="46" spans="1:8" s="26" customFormat="1" x14ac:dyDescent="0.25">
      <c r="A46" s="1"/>
      <c r="B46" s="426"/>
      <c r="C46" s="194"/>
      <c r="D46" s="26">
        <f t="shared" si="2"/>
        <v>0</v>
      </c>
      <c r="E46" s="340"/>
      <c r="F46" s="350"/>
      <c r="G46" s="350"/>
      <c r="H46" s="350"/>
    </row>
    <row r="47" spans="1:8" s="26" customFormat="1" x14ac:dyDescent="0.25">
      <c r="A47" s="1"/>
      <c r="B47" s="426"/>
      <c r="C47" s="196"/>
      <c r="D47" s="26">
        <f t="shared" si="2"/>
        <v>0</v>
      </c>
      <c r="E47" s="340"/>
      <c r="F47" s="350"/>
      <c r="G47" s="350"/>
      <c r="H47" s="350"/>
    </row>
    <row r="48" spans="1:8" s="26" customFormat="1" x14ac:dyDescent="0.25">
      <c r="A48" s="1"/>
      <c r="B48" s="426"/>
      <c r="C48" s="196"/>
      <c r="D48" s="26">
        <f t="shared" si="2"/>
        <v>0</v>
      </c>
      <c r="E48" s="340"/>
      <c r="F48" s="350"/>
      <c r="G48" s="350"/>
      <c r="H48" s="350"/>
    </row>
    <row r="49" spans="1:10" s="6" customFormat="1" x14ac:dyDescent="0.25">
      <c r="A49" s="1"/>
      <c r="B49" s="426"/>
      <c r="C49" s="246" t="s">
        <v>204</v>
      </c>
      <c r="D49" s="200">
        <f>SUM(D39:D48)</f>
        <v>0</v>
      </c>
      <c r="E49" s="200">
        <f>SUM(E39:E48)</f>
        <v>0</v>
      </c>
      <c r="F49" s="333">
        <f>SUM(F39:F48)</f>
        <v>0</v>
      </c>
      <c r="G49" s="333">
        <f>SUM(G39:G48)</f>
        <v>0</v>
      </c>
      <c r="H49" s="333">
        <f>SUM(H39:H48)</f>
        <v>0</v>
      </c>
    </row>
    <row r="50" spans="1:10" s="6" customFormat="1" x14ac:dyDescent="0.25">
      <c r="A50" s="1"/>
      <c r="B50" s="426"/>
      <c r="C50" s="246" t="s">
        <v>3</v>
      </c>
      <c r="D50" s="200">
        <f t="shared" ref="D50:E50" si="3">+D25+D38+D49</f>
        <v>0</v>
      </c>
      <c r="E50" s="200">
        <f t="shared" si="3"/>
        <v>0</v>
      </c>
      <c r="F50" s="333">
        <f>+F25+F38+F49</f>
        <v>0</v>
      </c>
      <c r="G50" s="333">
        <f t="shared" ref="G50:H50" si="4">+G25+G38+G49</f>
        <v>0</v>
      </c>
      <c r="H50" s="333">
        <f t="shared" si="4"/>
        <v>0</v>
      </c>
    </row>
    <row r="51" spans="1:10" s="28" customFormat="1" ht="5.0999999999999996" customHeight="1" x14ac:dyDescent="0.25">
      <c r="A51" s="1"/>
      <c r="B51" s="1"/>
      <c r="C51" s="30"/>
    </row>
    <row r="52" spans="1:10" s="28" customFormat="1" ht="15" customHeight="1" x14ac:dyDescent="0.25">
      <c r="A52" s="1"/>
      <c r="B52" s="427" t="s">
        <v>205</v>
      </c>
      <c r="C52" s="249" t="s">
        <v>146</v>
      </c>
      <c r="D52" s="26">
        <f t="shared" ref="D52:D53" si="5">+SUM(E52:H52)</f>
        <v>0</v>
      </c>
      <c r="E52" s="340"/>
      <c r="F52" s="350"/>
      <c r="G52" s="350"/>
      <c r="H52" s="350"/>
      <c r="I52" s="26"/>
      <c r="J52" s="26"/>
    </row>
    <row r="53" spans="1:10" s="28" customFormat="1" ht="15" customHeight="1" x14ac:dyDescent="0.25">
      <c r="A53" s="1"/>
      <c r="B53" s="427"/>
      <c r="C53" s="249" t="s">
        <v>147</v>
      </c>
      <c r="D53" s="26">
        <f t="shared" si="5"/>
        <v>0</v>
      </c>
      <c r="E53" s="340"/>
      <c r="F53" s="350"/>
      <c r="G53" s="350"/>
      <c r="H53" s="350"/>
      <c r="I53" s="26"/>
      <c r="J53" s="26"/>
    </row>
    <row r="54" spans="1:10" s="28" customFormat="1" x14ac:dyDescent="0.25">
      <c r="A54" s="1"/>
      <c r="B54" s="427"/>
      <c r="C54" s="250" t="s">
        <v>206</v>
      </c>
      <c r="D54" s="200">
        <f>SUM(D52:D53)</f>
        <v>0</v>
      </c>
      <c r="E54" s="200">
        <f>SUM(E52:E53)</f>
        <v>0</v>
      </c>
      <c r="F54" s="333">
        <f>SUM(F52:F53)</f>
        <v>0</v>
      </c>
      <c r="G54" s="333">
        <f>SUM(G52:G53)</f>
        <v>0</v>
      </c>
      <c r="H54" s="333">
        <f>SUM(H52:H53)</f>
        <v>0</v>
      </c>
      <c r="I54" s="26"/>
      <c r="J54" s="26"/>
    </row>
    <row r="55" spans="1:10" s="28" customFormat="1" x14ac:dyDescent="0.25">
      <c r="A55" s="1"/>
      <c r="B55" s="427"/>
      <c r="C55" s="272" t="s">
        <v>321</v>
      </c>
      <c r="D55" s="26">
        <f t="shared" ref="D55:D66" si="6">+SUM(E55:H55)</f>
        <v>0</v>
      </c>
      <c r="E55" s="340"/>
      <c r="F55" s="350"/>
      <c r="G55" s="350"/>
      <c r="H55" s="350"/>
      <c r="I55" s="26"/>
      <c r="J55" s="26"/>
    </row>
    <row r="56" spans="1:10" s="28" customFormat="1" x14ac:dyDescent="0.25">
      <c r="A56" s="1"/>
      <c r="B56" s="427"/>
      <c r="C56" s="272" t="s">
        <v>256</v>
      </c>
      <c r="D56" s="26">
        <f t="shared" si="6"/>
        <v>0</v>
      </c>
      <c r="E56" s="340"/>
      <c r="F56" s="350"/>
      <c r="G56" s="350"/>
      <c r="H56" s="350"/>
      <c r="I56" s="26"/>
      <c r="J56" s="26"/>
    </row>
    <row r="57" spans="1:10" s="28" customFormat="1" x14ac:dyDescent="0.25">
      <c r="A57" s="1"/>
      <c r="B57" s="427"/>
      <c r="C57" s="272"/>
      <c r="D57" s="26">
        <f t="shared" si="6"/>
        <v>0</v>
      </c>
      <c r="E57" s="340"/>
      <c r="F57" s="350"/>
      <c r="G57" s="350"/>
      <c r="H57" s="350"/>
      <c r="I57" s="26"/>
      <c r="J57" s="26"/>
    </row>
    <row r="58" spans="1:10" s="28" customFormat="1" x14ac:dyDescent="0.25">
      <c r="A58" s="1"/>
      <c r="B58" s="427"/>
      <c r="C58" s="272"/>
      <c r="D58" s="26">
        <f t="shared" si="6"/>
        <v>0</v>
      </c>
      <c r="E58" s="340"/>
      <c r="F58" s="350"/>
      <c r="G58" s="350"/>
      <c r="H58" s="350"/>
      <c r="I58" s="26"/>
      <c r="J58" s="26"/>
    </row>
    <row r="59" spans="1:10" s="28" customFormat="1" x14ac:dyDescent="0.25">
      <c r="A59" s="1"/>
      <c r="B59" s="427"/>
      <c r="C59" s="272"/>
      <c r="D59" s="26">
        <f t="shared" si="6"/>
        <v>0</v>
      </c>
      <c r="E59" s="340"/>
      <c r="F59" s="350"/>
      <c r="G59" s="350"/>
      <c r="H59" s="350"/>
      <c r="I59" s="26"/>
      <c r="J59" s="26"/>
    </row>
    <row r="60" spans="1:10" s="28" customFormat="1" x14ac:dyDescent="0.25">
      <c r="A60" s="1"/>
      <c r="B60" s="427"/>
      <c r="C60" s="272"/>
      <c r="D60" s="26">
        <f t="shared" si="6"/>
        <v>0</v>
      </c>
      <c r="E60" s="340"/>
      <c r="F60" s="350"/>
      <c r="G60" s="350"/>
      <c r="H60" s="350"/>
      <c r="I60" s="26"/>
      <c r="J60" s="26"/>
    </row>
    <row r="61" spans="1:10" s="28" customFormat="1" x14ac:dyDescent="0.25">
      <c r="A61" s="1"/>
      <c r="B61" s="427"/>
      <c r="C61" s="272"/>
      <c r="D61" s="26">
        <f t="shared" si="6"/>
        <v>0</v>
      </c>
      <c r="E61" s="340"/>
      <c r="F61" s="350"/>
      <c r="G61" s="350"/>
      <c r="H61" s="350"/>
      <c r="I61" s="26"/>
      <c r="J61" s="26"/>
    </row>
    <row r="62" spans="1:10" s="28" customFormat="1" x14ac:dyDescent="0.25">
      <c r="A62" s="1"/>
      <c r="B62" s="427"/>
      <c r="C62" s="272"/>
      <c r="D62" s="26">
        <f t="shared" si="6"/>
        <v>0</v>
      </c>
      <c r="E62" s="340"/>
      <c r="F62" s="350"/>
      <c r="G62" s="350"/>
      <c r="H62" s="350"/>
      <c r="I62" s="26"/>
      <c r="J62" s="26"/>
    </row>
    <row r="63" spans="1:10" s="28" customFormat="1" x14ac:dyDescent="0.25">
      <c r="A63" s="1"/>
      <c r="B63" s="427"/>
      <c r="C63" s="272"/>
      <c r="D63" s="26">
        <f t="shared" si="6"/>
        <v>0</v>
      </c>
      <c r="E63" s="340"/>
      <c r="F63" s="350"/>
      <c r="G63" s="350"/>
      <c r="H63" s="350"/>
      <c r="I63" s="26"/>
      <c r="J63" s="26"/>
    </row>
    <row r="64" spans="1:10" s="28" customFormat="1" x14ac:dyDescent="0.25">
      <c r="A64" s="1"/>
      <c r="B64" s="427"/>
      <c r="C64" s="272"/>
      <c r="D64" s="26">
        <f t="shared" si="6"/>
        <v>0</v>
      </c>
      <c r="E64" s="340"/>
      <c r="F64" s="350"/>
      <c r="G64" s="350"/>
      <c r="H64" s="350"/>
      <c r="I64" s="26"/>
      <c r="J64" s="26"/>
    </row>
    <row r="65" spans="1:10" s="28" customFormat="1" x14ac:dyDescent="0.25">
      <c r="A65" s="1"/>
      <c r="B65" s="427"/>
      <c r="C65" s="272"/>
      <c r="D65" s="26">
        <f t="shared" si="6"/>
        <v>0</v>
      </c>
      <c r="E65" s="340"/>
      <c r="F65" s="350"/>
      <c r="G65" s="350"/>
      <c r="H65" s="350"/>
      <c r="I65" s="26"/>
      <c r="J65" s="26"/>
    </row>
    <row r="66" spans="1:10" s="28" customFormat="1" x14ac:dyDescent="0.25">
      <c r="A66" s="1"/>
      <c r="B66" s="427"/>
      <c r="C66" s="272"/>
      <c r="D66" s="26">
        <f t="shared" si="6"/>
        <v>0</v>
      </c>
      <c r="E66" s="340"/>
      <c r="F66" s="350"/>
      <c r="G66" s="350"/>
      <c r="H66" s="350"/>
      <c r="I66" s="26"/>
      <c r="J66" s="26"/>
    </row>
    <row r="67" spans="1:10" s="28" customFormat="1" ht="15" customHeight="1" x14ac:dyDescent="0.25">
      <c r="A67" s="1"/>
      <c r="B67" s="427"/>
      <c r="C67" s="250" t="s">
        <v>150</v>
      </c>
      <c r="D67" s="200">
        <f>+IFERROR(SUM(D55:D66),"")</f>
        <v>0</v>
      </c>
      <c r="E67" s="200">
        <f>+IFERROR(SUM(E55:E66),"")</f>
        <v>0</v>
      </c>
      <c r="F67" s="333">
        <f>+IFERROR(SUM(F55:F66),"")</f>
        <v>0</v>
      </c>
      <c r="G67" s="333">
        <f>+IFERROR(SUM(G55:G66),"")</f>
        <v>0</v>
      </c>
      <c r="H67" s="333">
        <f>+IFERROR(SUM(H55:H66),"")</f>
        <v>0</v>
      </c>
    </row>
    <row r="68" spans="1:10" s="28" customFormat="1" ht="15" customHeight="1" x14ac:dyDescent="0.25">
      <c r="A68" s="1"/>
      <c r="B68" s="427"/>
      <c r="C68" s="271" t="s">
        <v>175</v>
      </c>
      <c r="D68" s="26">
        <f t="shared" ref="D68:D69" si="7">+SUM(E68:H68)</f>
        <v>0</v>
      </c>
      <c r="E68" s="340"/>
      <c r="F68" s="350"/>
      <c r="G68" s="350"/>
      <c r="H68" s="350"/>
    </row>
    <row r="69" spans="1:10" s="28" customFormat="1" ht="15" customHeight="1" x14ac:dyDescent="0.25">
      <c r="A69" s="1"/>
      <c r="B69" s="427"/>
      <c r="C69" s="271" t="s">
        <v>25</v>
      </c>
      <c r="D69" s="26">
        <f t="shared" si="7"/>
        <v>0</v>
      </c>
      <c r="E69" s="340"/>
      <c r="F69" s="350"/>
      <c r="G69" s="350"/>
      <c r="H69" s="350"/>
      <c r="I69" s="26"/>
      <c r="J69" s="26"/>
    </row>
    <row r="70" spans="1:10" s="28" customFormat="1" ht="15" customHeight="1" x14ac:dyDescent="0.25">
      <c r="A70" s="1"/>
      <c r="B70" s="427"/>
      <c r="C70" s="250" t="s">
        <v>208</v>
      </c>
      <c r="D70" s="200">
        <f>+D54+D67+D68+D69</f>
        <v>0</v>
      </c>
      <c r="E70" s="200">
        <f>+E54+E67+E68+E69</f>
        <v>0</v>
      </c>
      <c r="F70" s="333">
        <f>+F54+F67+F68+F69</f>
        <v>0</v>
      </c>
      <c r="G70" s="333">
        <f t="shared" ref="G70:H70" si="8">+G54+G67+G68+G69</f>
        <v>0</v>
      </c>
      <c r="H70" s="333">
        <f t="shared" si="8"/>
        <v>0</v>
      </c>
      <c r="I70" s="244"/>
      <c r="J70" s="244"/>
    </row>
    <row r="71" spans="1:10" s="28" customFormat="1" ht="5.0999999999999996" customHeight="1" x14ac:dyDescent="0.25">
      <c r="A71" s="1"/>
      <c r="B71" s="1"/>
      <c r="C71" s="30"/>
    </row>
    <row r="72" spans="1:10" s="28" customFormat="1" x14ac:dyDescent="0.25">
      <c r="A72" s="1"/>
      <c r="B72" s="29" t="s">
        <v>28</v>
      </c>
      <c r="C72" s="255" t="s">
        <v>27</v>
      </c>
      <c r="D72" s="26">
        <f t="shared" ref="D72" si="9">+SUM(E72:H72)</f>
        <v>0</v>
      </c>
      <c r="E72" s="340"/>
      <c r="F72" s="350"/>
      <c r="G72" s="350"/>
      <c r="H72" s="350"/>
      <c r="I72" s="26"/>
      <c r="J72" s="26"/>
    </row>
    <row r="73" spans="1:10" s="28" customFormat="1" ht="5.0999999999999996" customHeight="1" x14ac:dyDescent="0.25">
      <c r="A73" s="1"/>
      <c r="B73" s="30"/>
      <c r="C73" s="30"/>
    </row>
    <row r="74" spans="1:10" s="28" customFormat="1" x14ac:dyDescent="0.25">
      <c r="A74" s="1"/>
      <c r="B74" s="31" t="s">
        <v>29</v>
      </c>
      <c r="C74" s="256" t="s">
        <v>30</v>
      </c>
      <c r="D74" s="200">
        <f>ROUND(-D50+D70+D72,4)</f>
        <v>0</v>
      </c>
      <c r="E74" s="200">
        <f>ROUND(-E50+E70+E72,4)</f>
        <v>0</v>
      </c>
      <c r="F74" s="333">
        <f>ROUND(-F50+F70+F72,4)</f>
        <v>0</v>
      </c>
      <c r="G74" s="333">
        <f>ROUND(-G50+G70+G72,4)</f>
        <v>0</v>
      </c>
      <c r="H74" s="333">
        <f>ROUND(-H50+H70+H72,4)</f>
        <v>0</v>
      </c>
      <c r="I74" s="244"/>
      <c r="J74" s="244"/>
    </row>
    <row r="75" spans="1:10" x14ac:dyDescent="0.25">
      <c r="G75" s="27"/>
      <c r="H75" s="27"/>
      <c r="I75" s="27"/>
      <c r="J75" s="27"/>
    </row>
  </sheetData>
  <sheetProtection algorithmName="SHA-512" hashValue="2ZgQDQbFLhB8V2iMFEsbIqbvkLbj2/u3g6Q3nSWxqplpTHjmU2G6Rg7BLdX9x97KPLOabOoMvPux1+QyZJFDKw==" saltValue="gV0m1942lA5rVswyLCNc7w==" spinCount="100000" sheet="1" formatRows="0"/>
  <mergeCells count="3">
    <mergeCell ref="E6:F6"/>
    <mergeCell ref="B15:B50"/>
    <mergeCell ref="B52:B70"/>
  </mergeCells>
  <conditionalFormatting sqref="F15:F24">
    <cfRule type="expression" dxfId="101" priority="34">
      <formula>$E$3&gt;45657</formula>
    </cfRule>
  </conditionalFormatting>
  <conditionalFormatting sqref="F26:F35">
    <cfRule type="expression" dxfId="100" priority="33">
      <formula>$E$3&gt;45657</formula>
    </cfRule>
  </conditionalFormatting>
  <conditionalFormatting sqref="F37">
    <cfRule type="expression" dxfId="99" priority="32">
      <formula>$E$3&gt;45657</formula>
    </cfRule>
  </conditionalFormatting>
  <conditionalFormatting sqref="F39:F48">
    <cfRule type="expression" dxfId="98" priority="31">
      <formula>$E$3&gt;45657</formula>
    </cfRule>
  </conditionalFormatting>
  <conditionalFormatting sqref="F52:F53">
    <cfRule type="expression" dxfId="97" priority="30">
      <formula>$E$3&gt;45657</formula>
    </cfRule>
  </conditionalFormatting>
  <conditionalFormatting sqref="F55:F66">
    <cfRule type="expression" dxfId="96" priority="29">
      <formula>$E$3&gt;45657</formula>
    </cfRule>
  </conditionalFormatting>
  <conditionalFormatting sqref="F68:F69">
    <cfRule type="expression" dxfId="95" priority="28">
      <formula>$E$3&gt;45657</formula>
    </cfRule>
  </conditionalFormatting>
  <conditionalFormatting sqref="F72">
    <cfRule type="expression" dxfId="94" priority="27">
      <formula>$E$3&gt;45657</formula>
    </cfRule>
  </conditionalFormatting>
  <conditionalFormatting sqref="F12:H12">
    <cfRule type="notContainsBlanks" dxfId="93" priority="35">
      <formula>LEN(TRIM(F12))&gt;0</formula>
    </cfRule>
  </conditionalFormatting>
  <conditionalFormatting sqref="F13:H13">
    <cfRule type="containsText" dxfId="92" priority="19" operator="containsText" text="1. - 4. Quartal">
      <formula>NOT(ISERROR(SEARCH("1. - 4. Quartal",F13)))</formula>
    </cfRule>
  </conditionalFormatting>
  <conditionalFormatting sqref="F25:H25">
    <cfRule type="cellIs" dxfId="91" priority="21" operator="greaterThan">
      <formula>0</formula>
    </cfRule>
  </conditionalFormatting>
  <conditionalFormatting sqref="F36:H36">
    <cfRule type="cellIs" dxfId="90" priority="20" operator="greaterThan">
      <formula>0</formula>
    </cfRule>
  </conditionalFormatting>
  <conditionalFormatting sqref="F38:H38">
    <cfRule type="cellIs" dxfId="89" priority="22" operator="greaterThan">
      <formula>0</formula>
    </cfRule>
  </conditionalFormatting>
  <conditionalFormatting sqref="F49:H50">
    <cfRule type="cellIs" dxfId="88" priority="24" operator="greaterThan">
      <formula>0</formula>
    </cfRule>
  </conditionalFormatting>
  <conditionalFormatting sqref="F54:H54">
    <cfRule type="cellIs" dxfId="87" priority="23" operator="greaterThan">
      <formula>0</formula>
    </cfRule>
  </conditionalFormatting>
  <conditionalFormatting sqref="F67:H67">
    <cfRule type="cellIs" dxfId="86" priority="25" operator="greaterThan">
      <formula>0</formula>
    </cfRule>
  </conditionalFormatting>
  <conditionalFormatting sqref="F70:H70">
    <cfRule type="cellIs" dxfId="85" priority="26" operator="greaterThan">
      <formula>0</formula>
    </cfRule>
  </conditionalFormatting>
  <conditionalFormatting sqref="F74:H74">
    <cfRule type="cellIs" dxfId="84" priority="18" operator="greaterThan">
      <formula>0</formula>
    </cfRule>
  </conditionalFormatting>
  <conditionalFormatting sqref="G15:G24">
    <cfRule type="expression" dxfId="83" priority="17">
      <formula>$E$3&gt;46022</formula>
    </cfRule>
  </conditionalFormatting>
  <conditionalFormatting sqref="G26:G35">
    <cfRule type="expression" dxfId="82" priority="15">
      <formula>$E$3&gt;46022</formula>
    </cfRule>
  </conditionalFormatting>
  <conditionalFormatting sqref="G37">
    <cfRule type="expression" dxfId="81" priority="14">
      <formula>$E$3&gt;46022</formula>
    </cfRule>
  </conditionalFormatting>
  <conditionalFormatting sqref="G39:G48">
    <cfRule type="expression" dxfId="80" priority="13">
      <formula>$E$3&gt;46022</formula>
    </cfRule>
  </conditionalFormatting>
  <conditionalFormatting sqref="G52:G53">
    <cfRule type="expression" dxfId="79" priority="12">
      <formula>$E$3&gt;46022</formula>
    </cfRule>
  </conditionalFormatting>
  <conditionalFormatting sqref="G55:G66">
    <cfRule type="expression" dxfId="78" priority="9">
      <formula>$E$3&gt;46022</formula>
    </cfRule>
  </conditionalFormatting>
  <conditionalFormatting sqref="G68:G69">
    <cfRule type="expression" dxfId="77" priority="10">
      <formula>$E$3&gt;46022</formula>
    </cfRule>
  </conditionalFormatting>
  <conditionalFormatting sqref="G72">
    <cfRule type="expression" dxfId="76" priority="8">
      <formula>$E$3&gt;46022</formula>
    </cfRule>
  </conditionalFormatting>
  <conditionalFormatting sqref="H15:H24">
    <cfRule type="expression" dxfId="75" priority="16">
      <formula>$E$3&gt;46387</formula>
    </cfRule>
  </conditionalFormatting>
  <conditionalFormatting sqref="H26:H35">
    <cfRule type="expression" dxfId="74" priority="7">
      <formula>$E$3&gt;46387</formula>
    </cfRule>
  </conditionalFormatting>
  <conditionalFormatting sqref="H37">
    <cfRule type="expression" dxfId="73" priority="6">
      <formula>$E$3&gt;46387</formula>
    </cfRule>
  </conditionalFormatting>
  <conditionalFormatting sqref="H39:H48">
    <cfRule type="expression" dxfId="72" priority="5">
      <formula>$E$3&gt;46387</formula>
    </cfRule>
  </conditionalFormatting>
  <conditionalFormatting sqref="H52:H53">
    <cfRule type="expression" dxfId="71" priority="4">
      <formula>$E$3&gt;46387</formula>
    </cfRule>
  </conditionalFormatting>
  <conditionalFormatting sqref="H55:H66">
    <cfRule type="expression" dxfId="70" priority="3">
      <formula>$E$3&gt;46387</formula>
    </cfRule>
  </conditionalFormatting>
  <conditionalFormatting sqref="H68:H69">
    <cfRule type="expression" dxfId="69" priority="2">
      <formula>$E$3&gt;46387</formula>
    </cfRule>
  </conditionalFormatting>
  <conditionalFormatting sqref="H72">
    <cfRule type="expression" dxfId="68" priority="1">
      <formula>$E$3&gt;46387</formula>
    </cfRule>
  </conditionalFormatting>
  <dataValidations count="4">
    <dataValidation type="decimal" allowBlank="1" showInputMessage="1" showErrorMessage="1" error="Bitte nur positive Werte einfügen!" sqref="I46:K50 H46:H48" xr:uid="{00000000-0002-0000-3700-000000000000}">
      <formula1>0</formula1>
      <formula2>999999999999999000</formula2>
    </dataValidation>
    <dataValidation type="decimal" allowBlank="1" showInputMessage="1" showErrorMessage="1" error="Bitte nur positive Werte einfügen!" sqref="G54:K58 E61 I28:K44 G60:K61 H37 H39:H44 H28:H35" xr:uid="{00000000-0002-0000-3700-000001000000}">
      <formula1>0</formula1>
      <formula2>999999999999</formula2>
    </dataValidation>
    <dataValidation type="decimal" allowBlank="1" showInputMessage="1" showErrorMessage="1" error="Bitte nur positive Werte einfügen!" sqref="I22:K26 H26 G22:H24" xr:uid="{00000000-0002-0000-3700-000002000000}">
      <formula1>0</formula1>
      <formula2>9999999999999</formula2>
    </dataValidation>
    <dataValidation allowBlank="1" showInputMessage="1" prompt="Rote Markierung, wenn Zellen außerhalb der Lfz. befüllt sind." sqref="F63" xr:uid="{AAFFEB21-DE30-4A9B-BC6C-A8A1D49201DD}"/>
  </dataValidations>
  <pageMargins left="0.23622047244094491" right="0.23622047244094491" top="0.74803149606299213" bottom="0.74803149606299213" header="0.31496062992125984" footer="0.31496062992125984"/>
  <pageSetup paperSize="8" scale="85" orientation="portrait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3700-000004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3700-000005000000}">
          <x14:formula1>
            <xm:f>'Strat.Ziele_Projektträger_Förd.'!$C$6:$C$15</xm:f>
          </x14:formula1>
          <xm:sqref>K9 H9</xm:sqref>
        </x14:dataValidation>
        <x14:dataValidation type="list" allowBlank="1" showInputMessage="1" showErrorMessage="1" xr:uid="{00000000-0002-0000-3700-000006000000}">
          <x14:formula1>
            <xm:f>Listen!$B$2:$B$34</xm:f>
          </x14:formula1>
          <xm:sqref>E18</xm:sqref>
        </x14:dataValidation>
        <x14:dataValidation type="list" allowBlank="1" showInputMessage="1" showErrorMessage="1" xr:uid="{00000000-0002-0000-3700-000007000000}">
          <x14:formula1>
            <xm:f>'Strat.Ziele_Projektträger_Förd.'!$C$34:$C$43</xm:f>
          </x14:formula1>
          <xm:sqref>I9:J9</xm:sqref>
        </x14:dataValidation>
        <x14:dataValidation type="list" allowBlank="1" showInputMessage="1" showErrorMessage="1" xr:uid="{00000000-0002-0000-3700-000008000000}">
          <x14:formula1>
            <xm:f>Listen!$S$3:$S$50</xm:f>
          </x14:formula1>
          <xm:sqref>F9</xm:sqref>
        </x14:dataValidation>
      </x14:dataValidation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J75"/>
  <sheetViews>
    <sheetView topLeftCell="A2" workbookViewId="0">
      <selection activeCell="F12" sqref="F12:H74"/>
    </sheetView>
  </sheetViews>
  <sheetFormatPr baseColWidth="10" defaultColWidth="16.7109375" defaultRowHeight="15" outlineLevelRow="1" x14ac:dyDescent="0.25"/>
  <cols>
    <col min="1" max="1" width="2.7109375" style="1" customWidth="1"/>
    <col min="2" max="2" width="3.7109375" style="1" customWidth="1"/>
    <col min="3" max="3" width="36.7109375" style="1" customWidth="1"/>
    <col min="4" max="7" width="17.7109375" style="1" customWidth="1"/>
    <col min="8" max="8" width="16.7109375" style="1"/>
    <col min="9" max="10" width="16.7109375" style="1" customWidth="1"/>
    <col min="11" max="11" width="3.7109375" style="1" customWidth="1"/>
    <col min="12" max="16384" width="16.7109375" style="1"/>
  </cols>
  <sheetData>
    <row r="1" spans="1:10" hidden="1" x14ac:dyDescent="0.25">
      <c r="A1" s="19" t="str">
        <f ca="1">MID(CELL("filename",A1),FIND("]",CELL("filename",A1))+1,256)</f>
        <v>Projekt49</v>
      </c>
      <c r="B1" s="19"/>
      <c r="C1" s="20"/>
      <c r="D1" s="1" t="str">
        <f ca="1">MID(CELL("Dateiname",A2),FIND("]",CELL("Dateiname",A2))+1,31)</f>
        <v>Projekt49</v>
      </c>
      <c r="G1" s="21"/>
    </row>
    <row r="3" spans="1:10" hidden="1" outlineLevel="1" x14ac:dyDescent="0.25">
      <c r="C3" s="1" t="s">
        <v>324</v>
      </c>
      <c r="D3" s="1" t="str">
        <f>+LEFT(D9,2)</f>
        <v>RM</v>
      </c>
      <c r="E3" s="327">
        <f>+F9</f>
        <v>44104</v>
      </c>
      <c r="F3" s="327">
        <f>+F9</f>
        <v>44104</v>
      </c>
      <c r="G3" s="327">
        <f>+F9</f>
        <v>44104</v>
      </c>
      <c r="H3" s="1" t="str">
        <f>+G12</f>
        <v xml:space="preserve"> </v>
      </c>
      <c r="I3" s="1" t="str">
        <f>+H12</f>
        <v xml:space="preserve"> </v>
      </c>
    </row>
    <row r="4" spans="1:10" ht="15.75" collapsed="1" x14ac:dyDescent="0.25">
      <c r="C4" s="22" t="str">
        <f>+CONCATENATE(C9," (EU-kofinanziert)")</f>
        <v>Projekt 49 (EU-kofinanziert)</v>
      </c>
      <c r="D4" s="22"/>
      <c r="E4" s="22"/>
    </row>
    <row r="5" spans="1:10" ht="15.75" x14ac:dyDescent="0.25">
      <c r="C5" s="22"/>
    </row>
    <row r="6" spans="1:10" s="23" customFormat="1" x14ac:dyDescent="0.25">
      <c r="C6" s="179" t="s">
        <v>18</v>
      </c>
      <c r="D6" s="7" t="s">
        <v>18</v>
      </c>
      <c r="E6" s="377" t="s">
        <v>20</v>
      </c>
      <c r="F6" s="378"/>
      <c r="G6" s="7" t="s">
        <v>18</v>
      </c>
      <c r="H6" s="7"/>
      <c r="I6" s="7" t="s">
        <v>251</v>
      </c>
      <c r="J6" s="374" t="s">
        <v>380</v>
      </c>
    </row>
    <row r="7" spans="1:10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</row>
    <row r="8" spans="1:10" ht="5.0999999999999996" customHeight="1" x14ac:dyDescent="0.25"/>
    <row r="9" spans="1:10" s="24" customFormat="1" ht="51" customHeight="1" x14ac:dyDescent="0.25">
      <c r="C9" s="124" t="s">
        <v>385</v>
      </c>
      <c r="D9" s="124" t="s">
        <v>163</v>
      </c>
      <c r="E9" s="125">
        <v>44197</v>
      </c>
      <c r="F9" s="125">
        <v>44104</v>
      </c>
      <c r="G9" s="268" t="s">
        <v>24</v>
      </c>
      <c r="H9" s="268" t="s">
        <v>10</v>
      </c>
      <c r="I9" s="268" t="s">
        <v>184</v>
      </c>
      <c r="J9" s="375"/>
    </row>
    <row r="10" spans="1:10" s="144" customFormat="1" ht="26.1" customHeight="1" x14ac:dyDescent="0.2">
      <c r="C10" s="177"/>
      <c r="D10" s="241"/>
      <c r="G10" s="145"/>
      <c r="I10" s="220"/>
      <c r="J10" s="220"/>
    </row>
    <row r="11" spans="1:10" s="25" customFormat="1" x14ac:dyDescent="0.25">
      <c r="D11" s="236"/>
    </row>
    <row r="12" spans="1:10" x14ac:dyDescent="0.25">
      <c r="C12" s="2"/>
      <c r="D12" s="192" t="s">
        <v>154</v>
      </c>
      <c r="E12" s="339">
        <f>+Finanztabelle!F2</f>
        <v>2024</v>
      </c>
      <c r="F12" s="341" t="str">
        <f>+IF(E3&gt;45657,E12+1," ")</f>
        <v xml:space="preserve"> </v>
      </c>
      <c r="G12" s="341" t="str">
        <f>+IF(AND(E3&gt;45657,F3&gt;46022),F12+1," ")</f>
        <v xml:space="preserve"> </v>
      </c>
      <c r="H12" s="341" t="str">
        <f>+IF(AND(E3&gt;45657,F3&gt;46022,G3&gt;46387),G12+1," ")</f>
        <v xml:space="preserve"> </v>
      </c>
      <c r="I12" s="243"/>
      <c r="J12" s="243"/>
    </row>
    <row r="13" spans="1:10" s="23" customFormat="1" x14ac:dyDescent="0.25">
      <c r="C13" s="17" t="s">
        <v>37</v>
      </c>
      <c r="D13" s="192" t="s">
        <v>364</v>
      </c>
      <c r="E13" s="269" t="s">
        <v>252</v>
      </c>
      <c r="F13" s="342" t="str">
        <f>+IF(F12=" ","","1. - 4. Quartal")</f>
        <v/>
      </c>
      <c r="G13" s="342" t="str">
        <f>+IF(G12=" ","","1. - 4. Quartal")</f>
        <v/>
      </c>
      <c r="H13" s="342" t="str">
        <f>+IF(H12=" ","","1. - 4. Quartal")</f>
        <v/>
      </c>
      <c r="I13" s="190"/>
      <c r="J13" s="190"/>
    </row>
    <row r="14" spans="1:10" ht="5.0999999999999996" customHeight="1" x14ac:dyDescent="0.25"/>
    <row r="15" spans="1:10" s="26" customFormat="1" x14ac:dyDescent="0.25">
      <c r="A15" s="1"/>
      <c r="B15" s="426" t="s">
        <v>3</v>
      </c>
      <c r="C15" s="194" t="s">
        <v>253</v>
      </c>
      <c r="D15" s="26">
        <f t="shared" ref="D15:D24" si="0">+SUM(E15:H15)</f>
        <v>0</v>
      </c>
      <c r="E15" s="340"/>
      <c r="F15" s="350"/>
      <c r="G15" s="350"/>
      <c r="H15" s="350"/>
    </row>
    <row r="16" spans="1:10" s="26" customFormat="1" x14ac:dyDescent="0.25">
      <c r="A16" s="1"/>
      <c r="B16" s="426"/>
      <c r="C16" s="194" t="s">
        <v>253</v>
      </c>
      <c r="D16" s="26">
        <f t="shared" si="0"/>
        <v>0</v>
      </c>
      <c r="E16" s="340"/>
      <c r="F16" s="350"/>
      <c r="G16" s="350"/>
      <c r="H16" s="350"/>
    </row>
    <row r="17" spans="1:8" s="26" customFormat="1" x14ac:dyDescent="0.25">
      <c r="A17" s="1"/>
      <c r="B17" s="426"/>
      <c r="C17" s="196"/>
      <c r="D17" s="26">
        <f t="shared" si="0"/>
        <v>0</v>
      </c>
      <c r="E17" s="340"/>
      <c r="F17" s="350"/>
      <c r="G17" s="350"/>
      <c r="H17" s="350"/>
    </row>
    <row r="18" spans="1:8" s="26" customFormat="1" x14ac:dyDescent="0.25">
      <c r="A18" s="1"/>
      <c r="B18" s="426"/>
      <c r="C18" s="196"/>
      <c r="D18" s="26">
        <f t="shared" si="0"/>
        <v>0</v>
      </c>
      <c r="E18" s="340"/>
      <c r="F18" s="350"/>
      <c r="G18" s="350"/>
      <c r="H18" s="350"/>
    </row>
    <row r="19" spans="1:8" s="26" customFormat="1" x14ac:dyDescent="0.25">
      <c r="A19" s="1"/>
      <c r="B19" s="426"/>
      <c r="C19" s="196"/>
      <c r="D19" s="26">
        <f t="shared" si="0"/>
        <v>0</v>
      </c>
      <c r="E19" s="340"/>
      <c r="F19" s="350"/>
      <c r="G19" s="350"/>
      <c r="H19" s="350"/>
    </row>
    <row r="20" spans="1:8" s="26" customFormat="1" x14ac:dyDescent="0.25">
      <c r="A20" s="1"/>
      <c r="B20" s="426"/>
      <c r="C20" s="196"/>
      <c r="D20" s="26">
        <f t="shared" si="0"/>
        <v>0</v>
      </c>
      <c r="E20" s="340"/>
      <c r="F20" s="350"/>
      <c r="G20" s="350"/>
      <c r="H20" s="350"/>
    </row>
    <row r="21" spans="1:8" s="26" customFormat="1" x14ac:dyDescent="0.25">
      <c r="A21" s="1"/>
      <c r="B21" s="426"/>
      <c r="C21" s="196"/>
      <c r="D21" s="26">
        <f t="shared" si="0"/>
        <v>0</v>
      </c>
      <c r="E21" s="340"/>
      <c r="F21" s="350"/>
      <c r="G21" s="350"/>
      <c r="H21" s="350"/>
    </row>
    <row r="22" spans="1:8" s="26" customFormat="1" x14ac:dyDescent="0.25">
      <c r="A22" s="1"/>
      <c r="B22" s="426"/>
      <c r="C22" s="196"/>
      <c r="D22" s="26">
        <f t="shared" si="0"/>
        <v>0</v>
      </c>
      <c r="E22" s="340"/>
      <c r="F22" s="350"/>
      <c r="G22" s="350"/>
      <c r="H22" s="350"/>
    </row>
    <row r="23" spans="1:8" s="26" customFormat="1" x14ac:dyDescent="0.25">
      <c r="A23" s="1"/>
      <c r="B23" s="426"/>
      <c r="C23" s="196"/>
      <c r="D23" s="26">
        <f t="shared" si="0"/>
        <v>0</v>
      </c>
      <c r="E23" s="340"/>
      <c r="F23" s="350"/>
      <c r="G23" s="350"/>
      <c r="H23" s="350"/>
    </row>
    <row r="24" spans="1:8" s="26" customFormat="1" x14ac:dyDescent="0.25">
      <c r="A24" s="1"/>
      <c r="B24" s="426"/>
      <c r="C24" s="270"/>
      <c r="D24" s="26">
        <f t="shared" si="0"/>
        <v>0</v>
      </c>
      <c r="E24" s="340"/>
      <c r="F24" s="350"/>
      <c r="G24" s="350"/>
      <c r="H24" s="350"/>
    </row>
    <row r="25" spans="1:8" s="6" customFormat="1" x14ac:dyDescent="0.25">
      <c r="A25" s="1"/>
      <c r="B25" s="426"/>
      <c r="C25" s="246" t="s">
        <v>196</v>
      </c>
      <c r="D25" s="200">
        <f>SUM(D15:D24)</f>
        <v>0</v>
      </c>
      <c r="E25" s="200">
        <f>SUM(E15:E24)</f>
        <v>0</v>
      </c>
      <c r="F25" s="333">
        <f>SUM(F15:F24)</f>
        <v>0</v>
      </c>
      <c r="G25" s="333">
        <f>SUM(G15:G24)</f>
        <v>0</v>
      </c>
      <c r="H25" s="333">
        <f>SUM(H15:H24)</f>
        <v>0</v>
      </c>
    </row>
    <row r="26" spans="1:8" s="26" customFormat="1" x14ac:dyDescent="0.25">
      <c r="A26" s="1"/>
      <c r="B26" s="426"/>
      <c r="C26" s="202" t="s">
        <v>254</v>
      </c>
      <c r="D26" s="26">
        <f t="shared" ref="D26:D35" si="1">+SUM(E26:H26)</f>
        <v>0</v>
      </c>
      <c r="E26" s="340"/>
      <c r="F26" s="350"/>
      <c r="G26" s="350"/>
      <c r="H26" s="350"/>
    </row>
    <row r="27" spans="1:8" s="26" customFormat="1" x14ac:dyDescent="0.25">
      <c r="A27" s="1"/>
      <c r="B27" s="426"/>
      <c r="C27" s="205"/>
      <c r="D27" s="26">
        <f t="shared" si="1"/>
        <v>0</v>
      </c>
      <c r="E27" s="340"/>
      <c r="F27" s="350"/>
      <c r="G27" s="350"/>
      <c r="H27" s="350"/>
    </row>
    <row r="28" spans="1:8" s="26" customFormat="1" x14ac:dyDescent="0.25">
      <c r="A28" s="1"/>
      <c r="B28" s="426"/>
      <c r="C28" s="205"/>
      <c r="D28" s="26">
        <f t="shared" si="1"/>
        <v>0</v>
      </c>
      <c r="E28" s="340"/>
      <c r="F28" s="350"/>
      <c r="G28" s="350"/>
      <c r="H28" s="350"/>
    </row>
    <row r="29" spans="1:8" s="26" customFormat="1" x14ac:dyDescent="0.25">
      <c r="A29" s="1"/>
      <c r="B29" s="426"/>
      <c r="C29" s="205"/>
      <c r="D29" s="26">
        <f t="shared" si="1"/>
        <v>0</v>
      </c>
      <c r="E29" s="340"/>
      <c r="F29" s="350"/>
      <c r="G29" s="350"/>
      <c r="H29" s="350"/>
    </row>
    <row r="30" spans="1:8" s="26" customFormat="1" x14ac:dyDescent="0.25">
      <c r="A30" s="1"/>
      <c r="B30" s="426"/>
      <c r="C30" s="205"/>
      <c r="D30" s="26">
        <f t="shared" si="1"/>
        <v>0</v>
      </c>
      <c r="E30" s="340"/>
      <c r="F30" s="350"/>
      <c r="G30" s="350"/>
      <c r="H30" s="350"/>
    </row>
    <row r="31" spans="1:8" s="26" customFormat="1" x14ac:dyDescent="0.25">
      <c r="A31" s="1"/>
      <c r="B31" s="426"/>
      <c r="C31" s="205"/>
      <c r="D31" s="26">
        <f t="shared" si="1"/>
        <v>0</v>
      </c>
      <c r="E31" s="340"/>
      <c r="F31" s="350"/>
      <c r="G31" s="350"/>
      <c r="H31" s="350"/>
    </row>
    <row r="32" spans="1:8" s="26" customFormat="1" x14ac:dyDescent="0.25">
      <c r="A32" s="1"/>
      <c r="B32" s="426"/>
      <c r="C32" s="205"/>
      <c r="D32" s="26">
        <f t="shared" si="1"/>
        <v>0</v>
      </c>
      <c r="E32" s="340"/>
      <c r="F32" s="350"/>
      <c r="G32" s="350"/>
      <c r="H32" s="350"/>
    </row>
    <row r="33" spans="1:8" s="26" customFormat="1" x14ac:dyDescent="0.25">
      <c r="A33" s="1"/>
      <c r="B33" s="426"/>
      <c r="C33" s="205"/>
      <c r="D33" s="26">
        <f t="shared" si="1"/>
        <v>0</v>
      </c>
      <c r="E33" s="340"/>
      <c r="F33" s="350"/>
      <c r="G33" s="350"/>
      <c r="H33" s="350"/>
    </row>
    <row r="34" spans="1:8" s="26" customFormat="1" x14ac:dyDescent="0.25">
      <c r="A34" s="1"/>
      <c r="B34" s="426"/>
      <c r="C34" s="205"/>
      <c r="D34" s="26">
        <f t="shared" si="1"/>
        <v>0</v>
      </c>
      <c r="E34" s="340"/>
      <c r="F34" s="350"/>
      <c r="G34" s="350"/>
      <c r="H34" s="350"/>
    </row>
    <row r="35" spans="1:8" s="26" customFormat="1" x14ac:dyDescent="0.25">
      <c r="A35" s="1"/>
      <c r="B35" s="426"/>
      <c r="C35" s="205"/>
      <c r="D35" s="26">
        <f t="shared" si="1"/>
        <v>0</v>
      </c>
      <c r="E35" s="340"/>
      <c r="F35" s="350"/>
      <c r="G35" s="350"/>
      <c r="H35" s="350"/>
    </row>
    <row r="36" spans="1:8" s="26" customFormat="1" x14ac:dyDescent="0.25">
      <c r="A36" s="1"/>
      <c r="B36" s="426"/>
      <c r="C36" s="247" t="s">
        <v>200</v>
      </c>
      <c r="D36" s="242">
        <f>SUM(D26:D35)</f>
        <v>0</v>
      </c>
      <c r="E36" s="242">
        <f>SUM(E26:E35)</f>
        <v>0</v>
      </c>
      <c r="F36" s="334">
        <f>SUM(F26:F35)</f>
        <v>0</v>
      </c>
      <c r="G36" s="334">
        <f>SUM(G26:G35)</f>
        <v>0</v>
      </c>
      <c r="H36" s="334">
        <f>SUM(H26:H35)</f>
        <v>0</v>
      </c>
    </row>
    <row r="37" spans="1:8" s="26" customFormat="1" x14ac:dyDescent="0.25">
      <c r="A37" s="1"/>
      <c r="B37" s="426"/>
      <c r="C37" s="247" t="s">
        <v>201</v>
      </c>
      <c r="D37" s="26">
        <f>+SUM(E37:H37)</f>
        <v>0</v>
      </c>
      <c r="E37" s="340"/>
      <c r="F37" s="350"/>
      <c r="G37" s="350"/>
      <c r="H37" s="350"/>
    </row>
    <row r="38" spans="1:8" s="6" customFormat="1" x14ac:dyDescent="0.25">
      <c r="A38" s="1"/>
      <c r="B38" s="426"/>
      <c r="C38" s="246" t="s">
        <v>46</v>
      </c>
      <c r="D38" s="200">
        <f>+D36+D37</f>
        <v>0</v>
      </c>
      <c r="E38" s="200">
        <f>+E36+E37</f>
        <v>0</v>
      </c>
      <c r="F38" s="333">
        <f>+F36+F37</f>
        <v>0</v>
      </c>
      <c r="G38" s="333">
        <f>+G36+G37</f>
        <v>0</v>
      </c>
      <c r="H38" s="333">
        <f>+H36+H37</f>
        <v>0</v>
      </c>
    </row>
    <row r="39" spans="1:8" s="26" customFormat="1" x14ac:dyDescent="0.25">
      <c r="A39" s="1"/>
      <c r="B39" s="426"/>
      <c r="C39" s="194" t="s">
        <v>255</v>
      </c>
      <c r="D39" s="26">
        <f t="shared" ref="D39:D48" si="2">+SUM(E39:H39)</f>
        <v>0</v>
      </c>
      <c r="E39" s="340"/>
      <c r="F39" s="350"/>
      <c r="G39" s="350"/>
      <c r="H39" s="350"/>
    </row>
    <row r="40" spans="1:8" s="26" customFormat="1" x14ac:dyDescent="0.25">
      <c r="A40" s="1"/>
      <c r="B40" s="426"/>
      <c r="C40" s="194"/>
      <c r="D40" s="26">
        <f t="shared" si="2"/>
        <v>0</v>
      </c>
      <c r="E40" s="340"/>
      <c r="F40" s="350"/>
      <c r="G40" s="350"/>
      <c r="H40" s="350"/>
    </row>
    <row r="41" spans="1:8" s="26" customFormat="1" x14ac:dyDescent="0.25">
      <c r="A41" s="1"/>
      <c r="B41" s="426"/>
      <c r="C41" s="194"/>
      <c r="D41" s="26">
        <f t="shared" si="2"/>
        <v>0</v>
      </c>
      <c r="E41" s="340"/>
      <c r="F41" s="350"/>
      <c r="G41" s="350"/>
      <c r="H41" s="350"/>
    </row>
    <row r="42" spans="1:8" s="26" customFormat="1" x14ac:dyDescent="0.25">
      <c r="A42" s="1"/>
      <c r="B42" s="426"/>
      <c r="C42" s="194"/>
      <c r="D42" s="26">
        <f t="shared" si="2"/>
        <v>0</v>
      </c>
      <c r="E42" s="340"/>
      <c r="F42" s="350"/>
      <c r="G42" s="350"/>
      <c r="H42" s="350"/>
    </row>
    <row r="43" spans="1:8" s="26" customFormat="1" x14ac:dyDescent="0.25">
      <c r="A43" s="1"/>
      <c r="B43" s="426"/>
      <c r="C43" s="194"/>
      <c r="D43" s="26">
        <f t="shared" si="2"/>
        <v>0</v>
      </c>
      <c r="E43" s="340"/>
      <c r="F43" s="350"/>
      <c r="G43" s="350"/>
      <c r="H43" s="350"/>
    </row>
    <row r="44" spans="1:8" s="26" customFormat="1" x14ac:dyDescent="0.25">
      <c r="A44" s="1"/>
      <c r="B44" s="426"/>
      <c r="C44" s="194"/>
      <c r="D44" s="26">
        <f t="shared" si="2"/>
        <v>0</v>
      </c>
      <c r="E44" s="340"/>
      <c r="F44" s="350"/>
      <c r="G44" s="350"/>
      <c r="H44" s="350"/>
    </row>
    <row r="45" spans="1:8" s="26" customFormat="1" x14ac:dyDescent="0.25">
      <c r="A45" s="1"/>
      <c r="B45" s="426"/>
      <c r="C45" s="194"/>
      <c r="D45" s="26">
        <f t="shared" si="2"/>
        <v>0</v>
      </c>
      <c r="E45" s="340"/>
      <c r="F45" s="350"/>
      <c r="G45" s="350"/>
      <c r="H45" s="350"/>
    </row>
    <row r="46" spans="1:8" s="26" customFormat="1" x14ac:dyDescent="0.25">
      <c r="A46" s="1"/>
      <c r="B46" s="426"/>
      <c r="C46" s="194"/>
      <c r="D46" s="26">
        <f t="shared" si="2"/>
        <v>0</v>
      </c>
      <c r="E46" s="340"/>
      <c r="F46" s="350"/>
      <c r="G46" s="350"/>
      <c r="H46" s="350"/>
    </row>
    <row r="47" spans="1:8" s="26" customFormat="1" x14ac:dyDescent="0.25">
      <c r="A47" s="1"/>
      <c r="B47" s="426"/>
      <c r="C47" s="196"/>
      <c r="D47" s="26">
        <f t="shared" si="2"/>
        <v>0</v>
      </c>
      <c r="E47" s="340"/>
      <c r="F47" s="350"/>
      <c r="G47" s="350"/>
      <c r="H47" s="350"/>
    </row>
    <row r="48" spans="1:8" s="26" customFormat="1" x14ac:dyDescent="0.25">
      <c r="A48" s="1"/>
      <c r="B48" s="426"/>
      <c r="C48" s="196"/>
      <c r="D48" s="26">
        <f t="shared" si="2"/>
        <v>0</v>
      </c>
      <c r="E48" s="340"/>
      <c r="F48" s="350"/>
      <c r="G48" s="350"/>
      <c r="H48" s="350"/>
    </row>
    <row r="49" spans="1:10" s="6" customFormat="1" x14ac:dyDescent="0.25">
      <c r="A49" s="1"/>
      <c r="B49" s="426"/>
      <c r="C49" s="246" t="s">
        <v>204</v>
      </c>
      <c r="D49" s="200">
        <f>SUM(D39:D48)</f>
        <v>0</v>
      </c>
      <c r="E49" s="200">
        <f>SUM(E39:E48)</f>
        <v>0</v>
      </c>
      <c r="F49" s="333">
        <f>SUM(F39:F48)</f>
        <v>0</v>
      </c>
      <c r="G49" s="333">
        <f>SUM(G39:G48)</f>
        <v>0</v>
      </c>
      <c r="H49" s="333">
        <f>SUM(H39:H48)</f>
        <v>0</v>
      </c>
    </row>
    <row r="50" spans="1:10" s="6" customFormat="1" x14ac:dyDescent="0.25">
      <c r="A50" s="1"/>
      <c r="B50" s="426"/>
      <c r="C50" s="246" t="s">
        <v>3</v>
      </c>
      <c r="D50" s="200">
        <f t="shared" ref="D50:E50" si="3">+D25+D38+D49</f>
        <v>0</v>
      </c>
      <c r="E50" s="200">
        <f t="shared" si="3"/>
        <v>0</v>
      </c>
      <c r="F50" s="333">
        <f>+F25+F38+F49</f>
        <v>0</v>
      </c>
      <c r="G50" s="333">
        <f t="shared" ref="G50:H50" si="4">+G25+G38+G49</f>
        <v>0</v>
      </c>
      <c r="H50" s="333">
        <f t="shared" si="4"/>
        <v>0</v>
      </c>
    </row>
    <row r="51" spans="1:10" s="28" customFormat="1" ht="5.0999999999999996" customHeight="1" x14ac:dyDescent="0.25">
      <c r="A51" s="1"/>
      <c r="B51" s="1"/>
      <c r="C51" s="30"/>
    </row>
    <row r="52" spans="1:10" s="28" customFormat="1" ht="15" customHeight="1" x14ac:dyDescent="0.25">
      <c r="A52" s="1"/>
      <c r="B52" s="427" t="s">
        <v>205</v>
      </c>
      <c r="C52" s="249" t="s">
        <v>146</v>
      </c>
      <c r="D52" s="26">
        <f t="shared" ref="D52:D53" si="5">+SUM(E52:H52)</f>
        <v>0</v>
      </c>
      <c r="E52" s="340"/>
      <c r="F52" s="350"/>
      <c r="G52" s="350"/>
      <c r="H52" s="350"/>
      <c r="I52" s="26"/>
      <c r="J52" s="26"/>
    </row>
    <row r="53" spans="1:10" s="28" customFormat="1" ht="15" customHeight="1" x14ac:dyDescent="0.25">
      <c r="A53" s="1"/>
      <c r="B53" s="427"/>
      <c r="C53" s="249" t="s">
        <v>147</v>
      </c>
      <c r="D53" s="26">
        <f t="shared" si="5"/>
        <v>0</v>
      </c>
      <c r="E53" s="340"/>
      <c r="F53" s="350"/>
      <c r="G53" s="350"/>
      <c r="H53" s="350"/>
      <c r="I53" s="26"/>
      <c r="J53" s="26"/>
    </row>
    <row r="54" spans="1:10" s="28" customFormat="1" x14ac:dyDescent="0.25">
      <c r="A54" s="1"/>
      <c r="B54" s="427"/>
      <c r="C54" s="250" t="s">
        <v>206</v>
      </c>
      <c r="D54" s="200">
        <f>SUM(D52:D53)</f>
        <v>0</v>
      </c>
      <c r="E54" s="200">
        <f>SUM(E52:E53)</f>
        <v>0</v>
      </c>
      <c r="F54" s="333">
        <f>SUM(F52:F53)</f>
        <v>0</v>
      </c>
      <c r="G54" s="333">
        <f>SUM(G52:G53)</f>
        <v>0</v>
      </c>
      <c r="H54" s="333">
        <f>SUM(H52:H53)</f>
        <v>0</v>
      </c>
      <c r="I54" s="26"/>
      <c r="J54" s="26"/>
    </row>
    <row r="55" spans="1:10" s="28" customFormat="1" x14ac:dyDescent="0.25">
      <c r="A55" s="1"/>
      <c r="B55" s="427"/>
      <c r="C55" s="272" t="s">
        <v>321</v>
      </c>
      <c r="D55" s="26">
        <f t="shared" ref="D55:D66" si="6">+SUM(E55:H55)</f>
        <v>0</v>
      </c>
      <c r="E55" s="340"/>
      <c r="F55" s="350"/>
      <c r="G55" s="350"/>
      <c r="H55" s="350"/>
      <c r="I55" s="26"/>
      <c r="J55" s="26"/>
    </row>
    <row r="56" spans="1:10" s="28" customFormat="1" x14ac:dyDescent="0.25">
      <c r="A56" s="1"/>
      <c r="B56" s="427"/>
      <c r="C56" s="272" t="s">
        <v>256</v>
      </c>
      <c r="D56" s="26">
        <f t="shared" si="6"/>
        <v>0</v>
      </c>
      <c r="E56" s="340"/>
      <c r="F56" s="350"/>
      <c r="G56" s="350"/>
      <c r="H56" s="350"/>
      <c r="I56" s="26"/>
      <c r="J56" s="26"/>
    </row>
    <row r="57" spans="1:10" s="28" customFormat="1" x14ac:dyDescent="0.25">
      <c r="A57" s="1"/>
      <c r="B57" s="427"/>
      <c r="C57" s="272"/>
      <c r="D57" s="26">
        <f t="shared" si="6"/>
        <v>0</v>
      </c>
      <c r="E57" s="340"/>
      <c r="F57" s="350"/>
      <c r="G57" s="350"/>
      <c r="H57" s="350"/>
      <c r="I57" s="26"/>
      <c r="J57" s="26"/>
    </row>
    <row r="58" spans="1:10" s="28" customFormat="1" x14ac:dyDescent="0.25">
      <c r="A58" s="1"/>
      <c r="B58" s="427"/>
      <c r="C58" s="272"/>
      <c r="D58" s="26">
        <f t="shared" si="6"/>
        <v>0</v>
      </c>
      <c r="E58" s="340"/>
      <c r="F58" s="350"/>
      <c r="G58" s="350"/>
      <c r="H58" s="350"/>
      <c r="I58" s="26"/>
      <c r="J58" s="26"/>
    </row>
    <row r="59" spans="1:10" s="28" customFormat="1" x14ac:dyDescent="0.25">
      <c r="A59" s="1"/>
      <c r="B59" s="427"/>
      <c r="C59" s="272"/>
      <c r="D59" s="26">
        <f t="shared" si="6"/>
        <v>0</v>
      </c>
      <c r="E59" s="340"/>
      <c r="F59" s="350"/>
      <c r="G59" s="350"/>
      <c r="H59" s="350"/>
      <c r="I59" s="26"/>
      <c r="J59" s="26"/>
    </row>
    <row r="60" spans="1:10" s="28" customFormat="1" x14ac:dyDescent="0.25">
      <c r="A60" s="1"/>
      <c r="B60" s="427"/>
      <c r="C60" s="272"/>
      <c r="D60" s="26">
        <f t="shared" si="6"/>
        <v>0</v>
      </c>
      <c r="E60" s="340"/>
      <c r="F60" s="350"/>
      <c r="G60" s="350"/>
      <c r="H60" s="350"/>
      <c r="I60" s="26"/>
      <c r="J60" s="26"/>
    </row>
    <row r="61" spans="1:10" s="28" customFormat="1" x14ac:dyDescent="0.25">
      <c r="A61" s="1"/>
      <c r="B61" s="427"/>
      <c r="C61" s="272"/>
      <c r="D61" s="26">
        <f t="shared" si="6"/>
        <v>0</v>
      </c>
      <c r="E61" s="340"/>
      <c r="F61" s="350"/>
      <c r="G61" s="350"/>
      <c r="H61" s="350"/>
      <c r="I61" s="26"/>
      <c r="J61" s="26"/>
    </row>
    <row r="62" spans="1:10" s="28" customFormat="1" x14ac:dyDescent="0.25">
      <c r="A62" s="1"/>
      <c r="B62" s="427"/>
      <c r="C62" s="272"/>
      <c r="D62" s="26">
        <f t="shared" si="6"/>
        <v>0</v>
      </c>
      <c r="E62" s="340"/>
      <c r="F62" s="350"/>
      <c r="G62" s="350"/>
      <c r="H62" s="350"/>
      <c r="I62" s="26"/>
      <c r="J62" s="26"/>
    </row>
    <row r="63" spans="1:10" s="28" customFormat="1" x14ac:dyDescent="0.25">
      <c r="A63" s="1"/>
      <c r="B63" s="427"/>
      <c r="C63" s="272"/>
      <c r="D63" s="26">
        <f t="shared" si="6"/>
        <v>0</v>
      </c>
      <c r="E63" s="340"/>
      <c r="F63" s="350"/>
      <c r="G63" s="350"/>
      <c r="H63" s="350"/>
      <c r="I63" s="26"/>
      <c r="J63" s="26"/>
    </row>
    <row r="64" spans="1:10" s="28" customFormat="1" x14ac:dyDescent="0.25">
      <c r="A64" s="1"/>
      <c r="B64" s="427"/>
      <c r="C64" s="272"/>
      <c r="D64" s="26">
        <f t="shared" si="6"/>
        <v>0</v>
      </c>
      <c r="E64" s="340"/>
      <c r="F64" s="350"/>
      <c r="G64" s="350"/>
      <c r="H64" s="350"/>
      <c r="I64" s="26"/>
      <c r="J64" s="26"/>
    </row>
    <row r="65" spans="1:10" s="28" customFormat="1" x14ac:dyDescent="0.25">
      <c r="A65" s="1"/>
      <c r="B65" s="427"/>
      <c r="C65" s="272"/>
      <c r="D65" s="26">
        <f t="shared" si="6"/>
        <v>0</v>
      </c>
      <c r="E65" s="340"/>
      <c r="F65" s="350"/>
      <c r="G65" s="350"/>
      <c r="H65" s="350"/>
      <c r="I65" s="26"/>
      <c r="J65" s="26"/>
    </row>
    <row r="66" spans="1:10" s="28" customFormat="1" x14ac:dyDescent="0.25">
      <c r="A66" s="1"/>
      <c r="B66" s="427"/>
      <c r="C66" s="272"/>
      <c r="D66" s="26">
        <f t="shared" si="6"/>
        <v>0</v>
      </c>
      <c r="E66" s="340"/>
      <c r="F66" s="350"/>
      <c r="G66" s="350"/>
      <c r="H66" s="350"/>
      <c r="I66" s="26"/>
      <c r="J66" s="26"/>
    </row>
    <row r="67" spans="1:10" s="28" customFormat="1" ht="15" customHeight="1" x14ac:dyDescent="0.25">
      <c r="A67" s="1"/>
      <c r="B67" s="427"/>
      <c r="C67" s="250" t="s">
        <v>150</v>
      </c>
      <c r="D67" s="200">
        <f>+IFERROR(SUM(D55:D66),"")</f>
        <v>0</v>
      </c>
      <c r="E67" s="200">
        <f>+IFERROR(SUM(E55:E66),"")</f>
        <v>0</v>
      </c>
      <c r="F67" s="333">
        <f>+IFERROR(SUM(F55:F66),"")</f>
        <v>0</v>
      </c>
      <c r="G67" s="333">
        <f>+IFERROR(SUM(G55:G66),"")</f>
        <v>0</v>
      </c>
      <c r="H67" s="333">
        <f>+IFERROR(SUM(H55:H66),"")</f>
        <v>0</v>
      </c>
    </row>
    <row r="68" spans="1:10" s="28" customFormat="1" ht="15" customHeight="1" x14ac:dyDescent="0.25">
      <c r="A68" s="1"/>
      <c r="B68" s="427"/>
      <c r="C68" s="271" t="s">
        <v>175</v>
      </c>
      <c r="D68" s="26">
        <f t="shared" ref="D68:D69" si="7">+SUM(E68:H68)</f>
        <v>0</v>
      </c>
      <c r="E68" s="340"/>
      <c r="F68" s="350"/>
      <c r="G68" s="350"/>
      <c r="H68" s="350"/>
    </row>
    <row r="69" spans="1:10" s="28" customFormat="1" ht="15" customHeight="1" x14ac:dyDescent="0.25">
      <c r="A69" s="1"/>
      <c r="B69" s="427"/>
      <c r="C69" s="271" t="s">
        <v>25</v>
      </c>
      <c r="D69" s="26">
        <f t="shared" si="7"/>
        <v>0</v>
      </c>
      <c r="E69" s="340"/>
      <c r="F69" s="350"/>
      <c r="G69" s="350"/>
      <c r="H69" s="350"/>
      <c r="I69" s="26"/>
      <c r="J69" s="26"/>
    </row>
    <row r="70" spans="1:10" s="28" customFormat="1" ht="15" customHeight="1" x14ac:dyDescent="0.25">
      <c r="A70" s="1"/>
      <c r="B70" s="427"/>
      <c r="C70" s="250" t="s">
        <v>208</v>
      </c>
      <c r="D70" s="200">
        <f>+D54+D67+D68+D69</f>
        <v>0</v>
      </c>
      <c r="E70" s="200">
        <f>+E54+E67+E68+E69</f>
        <v>0</v>
      </c>
      <c r="F70" s="333">
        <f>+F54+F67+F68+F69</f>
        <v>0</v>
      </c>
      <c r="G70" s="333">
        <f t="shared" ref="G70:H70" si="8">+G54+G67+G68+G69</f>
        <v>0</v>
      </c>
      <c r="H70" s="333">
        <f t="shared" si="8"/>
        <v>0</v>
      </c>
      <c r="I70" s="244"/>
      <c r="J70" s="244"/>
    </row>
    <row r="71" spans="1:10" s="28" customFormat="1" ht="5.0999999999999996" customHeight="1" x14ac:dyDescent="0.25">
      <c r="A71" s="1"/>
      <c r="B71" s="1"/>
      <c r="C71" s="30"/>
    </row>
    <row r="72" spans="1:10" s="28" customFormat="1" x14ac:dyDescent="0.25">
      <c r="A72" s="1"/>
      <c r="B72" s="29" t="s">
        <v>28</v>
      </c>
      <c r="C72" s="255" t="s">
        <v>27</v>
      </c>
      <c r="D72" s="26">
        <f t="shared" ref="D72" si="9">+SUM(E72:H72)</f>
        <v>0</v>
      </c>
      <c r="E72" s="340"/>
      <c r="F72" s="350"/>
      <c r="G72" s="350"/>
      <c r="H72" s="350"/>
      <c r="I72" s="26"/>
      <c r="J72" s="26"/>
    </row>
    <row r="73" spans="1:10" s="28" customFormat="1" ht="5.0999999999999996" customHeight="1" x14ac:dyDescent="0.25">
      <c r="A73" s="1"/>
      <c r="B73" s="30"/>
      <c r="C73" s="30"/>
    </row>
    <row r="74" spans="1:10" s="28" customFormat="1" x14ac:dyDescent="0.25">
      <c r="A74" s="1"/>
      <c r="B74" s="31" t="s">
        <v>29</v>
      </c>
      <c r="C74" s="256" t="s">
        <v>30</v>
      </c>
      <c r="D74" s="200">
        <f>ROUND(-D50+D70+D72,4)</f>
        <v>0</v>
      </c>
      <c r="E74" s="200">
        <f>ROUND(-E50+E70+E72,4)</f>
        <v>0</v>
      </c>
      <c r="F74" s="333">
        <f>ROUND(-F50+F70+F72,4)</f>
        <v>0</v>
      </c>
      <c r="G74" s="333">
        <f>ROUND(-G50+G70+G72,4)</f>
        <v>0</v>
      </c>
      <c r="H74" s="333">
        <f>ROUND(-H50+H70+H72,4)</f>
        <v>0</v>
      </c>
      <c r="I74" s="244"/>
      <c r="J74" s="244"/>
    </row>
    <row r="75" spans="1:10" x14ac:dyDescent="0.25">
      <c r="G75" s="27"/>
      <c r="H75" s="27"/>
      <c r="I75" s="27"/>
      <c r="J75" s="27"/>
    </row>
  </sheetData>
  <sheetProtection algorithmName="SHA-512" hashValue="KmP6jClENIsrHfE695tj8f1a31faqPnbSZlDgKJW9vZOw4n8breDca2GuvNmIAdWDnRDFN/pu2greSvZEuGj2Q==" saltValue="YZsLNJVq2cgqDRXvAqYnww==" spinCount="100000" sheet="1" formatRows="0"/>
  <mergeCells count="3">
    <mergeCell ref="E6:F6"/>
    <mergeCell ref="B15:B50"/>
    <mergeCell ref="B52:B70"/>
  </mergeCells>
  <conditionalFormatting sqref="F15:F24">
    <cfRule type="expression" dxfId="67" priority="34">
      <formula>$E$3&gt;45657</formula>
    </cfRule>
  </conditionalFormatting>
  <conditionalFormatting sqref="F26:F35">
    <cfRule type="expression" dxfId="66" priority="33">
      <formula>$E$3&gt;45657</formula>
    </cfRule>
  </conditionalFormatting>
  <conditionalFormatting sqref="F37">
    <cfRule type="expression" dxfId="65" priority="32">
      <formula>$E$3&gt;45657</formula>
    </cfRule>
  </conditionalFormatting>
  <conditionalFormatting sqref="F39:F48">
    <cfRule type="expression" dxfId="64" priority="31">
      <formula>$E$3&gt;45657</formula>
    </cfRule>
  </conditionalFormatting>
  <conditionalFormatting sqref="F52:F53">
    <cfRule type="expression" dxfId="63" priority="30">
      <formula>$E$3&gt;45657</formula>
    </cfRule>
  </conditionalFormatting>
  <conditionalFormatting sqref="F55:F66">
    <cfRule type="expression" dxfId="62" priority="29">
      <formula>$E$3&gt;45657</formula>
    </cfRule>
  </conditionalFormatting>
  <conditionalFormatting sqref="F68:F69">
    <cfRule type="expression" dxfId="61" priority="28">
      <formula>$E$3&gt;45657</formula>
    </cfRule>
  </conditionalFormatting>
  <conditionalFormatting sqref="F72">
    <cfRule type="expression" dxfId="60" priority="27">
      <formula>$E$3&gt;45657</formula>
    </cfRule>
  </conditionalFormatting>
  <conditionalFormatting sqref="F12:H12">
    <cfRule type="notContainsBlanks" dxfId="59" priority="35">
      <formula>LEN(TRIM(F12))&gt;0</formula>
    </cfRule>
  </conditionalFormatting>
  <conditionalFormatting sqref="F13:H13">
    <cfRule type="containsText" dxfId="58" priority="19" operator="containsText" text="1. - 4. Quartal">
      <formula>NOT(ISERROR(SEARCH("1. - 4. Quartal",F13)))</formula>
    </cfRule>
  </conditionalFormatting>
  <conditionalFormatting sqref="F25:H25">
    <cfRule type="cellIs" dxfId="57" priority="21" operator="greaterThan">
      <formula>0</formula>
    </cfRule>
  </conditionalFormatting>
  <conditionalFormatting sqref="F36:H36">
    <cfRule type="cellIs" dxfId="56" priority="20" operator="greaterThan">
      <formula>0</formula>
    </cfRule>
  </conditionalFormatting>
  <conditionalFormatting sqref="F38:H38">
    <cfRule type="cellIs" dxfId="55" priority="22" operator="greaterThan">
      <formula>0</formula>
    </cfRule>
  </conditionalFormatting>
  <conditionalFormatting sqref="F49:H50">
    <cfRule type="cellIs" dxfId="54" priority="24" operator="greaterThan">
      <formula>0</formula>
    </cfRule>
  </conditionalFormatting>
  <conditionalFormatting sqref="F54:H54">
    <cfRule type="cellIs" dxfId="53" priority="23" operator="greaterThan">
      <formula>0</formula>
    </cfRule>
  </conditionalFormatting>
  <conditionalFormatting sqref="F67:H67">
    <cfRule type="cellIs" dxfId="52" priority="25" operator="greaterThan">
      <formula>0</formula>
    </cfRule>
  </conditionalFormatting>
  <conditionalFormatting sqref="F70:H70">
    <cfRule type="cellIs" dxfId="51" priority="26" operator="greaterThan">
      <formula>0</formula>
    </cfRule>
  </conditionalFormatting>
  <conditionalFormatting sqref="F74:H74">
    <cfRule type="cellIs" dxfId="50" priority="18" operator="greaterThan">
      <formula>0</formula>
    </cfRule>
  </conditionalFormatting>
  <conditionalFormatting sqref="G15:G24">
    <cfRule type="expression" dxfId="49" priority="17">
      <formula>$E$3&gt;46022</formula>
    </cfRule>
  </conditionalFormatting>
  <conditionalFormatting sqref="G26:G35">
    <cfRule type="expression" dxfId="48" priority="15">
      <formula>$E$3&gt;46022</formula>
    </cfRule>
  </conditionalFormatting>
  <conditionalFormatting sqref="G37">
    <cfRule type="expression" dxfId="47" priority="14">
      <formula>$E$3&gt;46022</formula>
    </cfRule>
  </conditionalFormatting>
  <conditionalFormatting sqref="G39:G48">
    <cfRule type="expression" dxfId="46" priority="13">
      <formula>$E$3&gt;46022</formula>
    </cfRule>
  </conditionalFormatting>
  <conditionalFormatting sqref="G52:G53">
    <cfRule type="expression" dxfId="45" priority="12">
      <formula>$E$3&gt;46022</formula>
    </cfRule>
  </conditionalFormatting>
  <conditionalFormatting sqref="G55:G66">
    <cfRule type="expression" dxfId="44" priority="9">
      <formula>$E$3&gt;46022</formula>
    </cfRule>
  </conditionalFormatting>
  <conditionalFormatting sqref="G68:G69">
    <cfRule type="expression" dxfId="43" priority="10">
      <formula>$E$3&gt;46022</formula>
    </cfRule>
  </conditionalFormatting>
  <conditionalFormatting sqref="G72">
    <cfRule type="expression" dxfId="42" priority="8">
      <formula>$E$3&gt;46022</formula>
    </cfRule>
  </conditionalFormatting>
  <conditionalFormatting sqref="H15:H24">
    <cfRule type="expression" dxfId="41" priority="16">
      <formula>$E$3&gt;46387</formula>
    </cfRule>
  </conditionalFormatting>
  <conditionalFormatting sqref="H26:H35">
    <cfRule type="expression" dxfId="40" priority="7">
      <formula>$E$3&gt;46387</formula>
    </cfRule>
  </conditionalFormatting>
  <conditionalFormatting sqref="H37">
    <cfRule type="expression" dxfId="39" priority="6">
      <formula>$E$3&gt;46387</formula>
    </cfRule>
  </conditionalFormatting>
  <conditionalFormatting sqref="H39:H48">
    <cfRule type="expression" dxfId="38" priority="5">
      <formula>$E$3&gt;46387</formula>
    </cfRule>
  </conditionalFormatting>
  <conditionalFormatting sqref="H52:H53">
    <cfRule type="expression" dxfId="37" priority="4">
      <formula>$E$3&gt;46387</formula>
    </cfRule>
  </conditionalFormatting>
  <conditionalFormatting sqref="H55:H66">
    <cfRule type="expression" dxfId="36" priority="3">
      <formula>$E$3&gt;46387</formula>
    </cfRule>
  </conditionalFormatting>
  <conditionalFormatting sqref="H68:H69">
    <cfRule type="expression" dxfId="35" priority="2">
      <formula>$E$3&gt;46387</formula>
    </cfRule>
  </conditionalFormatting>
  <conditionalFormatting sqref="H72">
    <cfRule type="expression" dxfId="34" priority="1">
      <formula>$E$3&gt;46387</formula>
    </cfRule>
  </conditionalFormatting>
  <dataValidations count="4">
    <dataValidation allowBlank="1" showInputMessage="1" prompt="Rote Markierung, wenn Zellen außerhalb der Lfz. befüllt sind." sqref="F63" xr:uid="{BD77E1B2-5820-4681-86A1-CF11442E3752}"/>
    <dataValidation type="decimal" allowBlank="1" showInputMessage="1" showErrorMessage="1" error="Bitte nur positive Werte einfügen!" sqref="I22:K26 H26 G22:H24" xr:uid="{00000000-0002-0000-3800-000001000000}">
      <formula1>0</formula1>
      <formula2>9999999999999</formula2>
    </dataValidation>
    <dataValidation type="decimal" allowBlank="1" showInputMessage="1" showErrorMessage="1" error="Bitte nur positive Werte einfügen!" sqref="G54:K58 E61 I28:K44 G60:K61 H37 H39:H44 H28:H35" xr:uid="{00000000-0002-0000-3800-000002000000}">
      <formula1>0</formula1>
      <formula2>999999999999</formula2>
    </dataValidation>
    <dataValidation type="decimal" allowBlank="1" showInputMessage="1" showErrorMessage="1" error="Bitte nur positive Werte einfügen!" sqref="I46:K50 H46:H48" xr:uid="{00000000-0002-0000-3800-000003000000}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85" orientation="portrait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3800-000004000000}">
          <x14:formula1>
            <xm:f>Listen!$B$2:$B$34</xm:f>
          </x14:formula1>
          <xm:sqref>E18</xm:sqref>
        </x14:dataValidation>
        <x14:dataValidation type="list" allowBlank="1" showInputMessage="1" showErrorMessage="1" xr:uid="{00000000-0002-0000-3800-000005000000}">
          <x14:formula1>
            <xm:f>'Strat.Ziele_Projektträger_Förd.'!$C$6:$C$15</xm:f>
          </x14:formula1>
          <xm:sqref>K9 H9</xm:sqref>
        </x14:dataValidation>
        <x14:dataValidation type="list" allowBlank="1" showInputMessage="1" showErrorMessage="1" xr:uid="{00000000-0002-0000-3800-000006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3800-000007000000}">
          <x14:formula1>
            <xm:f>'Strat.Ziele_Projektträger_Förd.'!$C$34:$C$43</xm:f>
          </x14:formula1>
          <xm:sqref>I9:J9</xm:sqref>
        </x14:dataValidation>
        <x14:dataValidation type="list" allowBlank="1" showInputMessage="1" showErrorMessage="1" xr:uid="{00000000-0002-0000-3800-000008000000}">
          <x14:formula1>
            <xm:f>Listen!$S$3:$S$50</xm:f>
          </x14:formula1>
          <xm:sqref>F9</xm:sqref>
        </x14:dataValidation>
      </x14:dataValidation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J75"/>
  <sheetViews>
    <sheetView tabSelected="1" topLeftCell="A2" workbookViewId="0">
      <selection activeCell="J19" sqref="J19"/>
    </sheetView>
  </sheetViews>
  <sheetFormatPr baseColWidth="10" defaultColWidth="16.7109375" defaultRowHeight="15" outlineLevelRow="1" x14ac:dyDescent="0.25"/>
  <cols>
    <col min="1" max="1" width="2.7109375" style="1" customWidth="1"/>
    <col min="2" max="2" width="3.7109375" style="1" customWidth="1"/>
    <col min="3" max="3" width="36.7109375" style="1" customWidth="1"/>
    <col min="4" max="7" width="17.7109375" style="1" customWidth="1"/>
    <col min="8" max="8" width="16.7109375" style="1"/>
    <col min="9" max="10" width="16.7109375" style="1" customWidth="1"/>
    <col min="11" max="11" width="3.7109375" style="1" customWidth="1"/>
    <col min="12" max="16384" width="16.7109375" style="1"/>
  </cols>
  <sheetData>
    <row r="1" spans="1:10" hidden="1" x14ac:dyDescent="0.25">
      <c r="A1" s="19" t="str">
        <f ca="1">MID(CELL("filename",A1),FIND("]",CELL("filename",A1))+1,256)</f>
        <v>Projekt50</v>
      </c>
      <c r="B1" s="19"/>
      <c r="C1" s="20"/>
      <c r="D1" s="1" t="str">
        <f ca="1">MID(CELL("Dateiname",A2),FIND("]",CELL("Dateiname",A2))+1,31)</f>
        <v>Projekt50</v>
      </c>
      <c r="G1" s="21"/>
    </row>
    <row r="3" spans="1:10" hidden="1" outlineLevel="1" x14ac:dyDescent="0.25">
      <c r="C3" s="1" t="s">
        <v>324</v>
      </c>
      <c r="D3" s="1" t="str">
        <f>+LEFT(D9,2)</f>
        <v>RM</v>
      </c>
      <c r="E3" s="327">
        <f>+F9</f>
        <v>45351</v>
      </c>
      <c r="F3" s="327">
        <f>+F9</f>
        <v>45351</v>
      </c>
      <c r="G3" s="327">
        <f>+F9</f>
        <v>45351</v>
      </c>
      <c r="H3" s="1" t="str">
        <f>+G12</f>
        <v xml:space="preserve"> </v>
      </c>
      <c r="I3" s="1" t="str">
        <f>+H12</f>
        <v xml:space="preserve"> </v>
      </c>
    </row>
    <row r="4" spans="1:10" ht="15.75" collapsed="1" x14ac:dyDescent="0.25">
      <c r="C4" s="22" t="str">
        <f>+CONCATENATE(C9," (EU-kofinanziert)")</f>
        <v>Projekt 50 (EU-kofinanziert)</v>
      </c>
      <c r="D4" s="22"/>
      <c r="E4" s="22"/>
    </row>
    <row r="5" spans="1:10" ht="15.75" x14ac:dyDescent="0.25">
      <c r="C5" s="22"/>
    </row>
    <row r="6" spans="1:10" s="23" customFormat="1" x14ac:dyDescent="0.25">
      <c r="C6" s="179" t="s">
        <v>18</v>
      </c>
      <c r="D6" s="7" t="s">
        <v>18</v>
      </c>
      <c r="E6" s="377" t="s">
        <v>20</v>
      </c>
      <c r="F6" s="378"/>
      <c r="G6" s="7" t="s">
        <v>18</v>
      </c>
      <c r="H6" s="7"/>
      <c r="I6" s="7" t="s">
        <v>251</v>
      </c>
      <c r="J6" s="374" t="s">
        <v>380</v>
      </c>
    </row>
    <row r="7" spans="1:10" s="23" customFormat="1" x14ac:dyDescent="0.25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381</v>
      </c>
    </row>
    <row r="8" spans="1:10" ht="5.0999999999999996" customHeight="1" x14ac:dyDescent="0.25"/>
    <row r="9" spans="1:10" s="24" customFormat="1" ht="51" customHeight="1" x14ac:dyDescent="0.25">
      <c r="C9" s="124" t="s">
        <v>384</v>
      </c>
      <c r="D9" s="124" t="s">
        <v>163</v>
      </c>
      <c r="E9" s="125">
        <v>44197</v>
      </c>
      <c r="F9" s="125">
        <v>45351</v>
      </c>
      <c r="G9" s="268" t="s">
        <v>24</v>
      </c>
      <c r="H9" s="268" t="s">
        <v>10</v>
      </c>
      <c r="I9" s="268" t="s">
        <v>184</v>
      </c>
      <c r="J9" s="375"/>
    </row>
    <row r="10" spans="1:10" s="144" customFormat="1" ht="26.1" customHeight="1" x14ac:dyDescent="0.2">
      <c r="C10" s="177"/>
      <c r="D10" s="241"/>
      <c r="G10" s="145"/>
      <c r="I10" s="220"/>
      <c r="J10" s="220"/>
    </row>
    <row r="11" spans="1:10" s="25" customFormat="1" x14ac:dyDescent="0.25">
      <c r="D11" s="236"/>
    </row>
    <row r="12" spans="1:10" x14ac:dyDescent="0.25">
      <c r="C12" s="2"/>
      <c r="D12" s="192" t="s">
        <v>154</v>
      </c>
      <c r="E12" s="339">
        <f>+Finanztabelle!F2</f>
        <v>2024</v>
      </c>
      <c r="F12" s="341" t="str">
        <f>+IF(E3&gt;45657,E12+1," ")</f>
        <v xml:space="preserve"> </v>
      </c>
      <c r="G12" s="341" t="str">
        <f>+IF(AND(E3&gt;45657,F3&gt;46022),F12+1," ")</f>
        <v xml:space="preserve"> </v>
      </c>
      <c r="H12" s="341" t="str">
        <f>+IF(AND(E3&gt;45657,F3&gt;46022,G3&gt;46387),G12+1," ")</f>
        <v xml:space="preserve"> </v>
      </c>
      <c r="I12" s="243"/>
      <c r="J12" s="243"/>
    </row>
    <row r="13" spans="1:10" s="23" customFormat="1" x14ac:dyDescent="0.25">
      <c r="C13" s="17" t="s">
        <v>37</v>
      </c>
      <c r="D13" s="192" t="s">
        <v>364</v>
      </c>
      <c r="E13" s="269" t="s">
        <v>252</v>
      </c>
      <c r="F13" s="342" t="str">
        <f>+IF(F12=" ","","1. - 4. Quartal")</f>
        <v/>
      </c>
      <c r="G13" s="342" t="str">
        <f>+IF(G12=" ","","1. - 4. Quartal")</f>
        <v/>
      </c>
      <c r="H13" s="342" t="str">
        <f>+IF(H12=" ","","1. - 4. Quartal")</f>
        <v/>
      </c>
      <c r="I13" s="190"/>
      <c r="J13" s="190"/>
    </row>
    <row r="14" spans="1:10" ht="5.0999999999999996" customHeight="1" x14ac:dyDescent="0.25"/>
    <row r="15" spans="1:10" s="26" customFormat="1" x14ac:dyDescent="0.25">
      <c r="A15" s="1"/>
      <c r="B15" s="426" t="s">
        <v>3</v>
      </c>
      <c r="C15" s="194" t="s">
        <v>253</v>
      </c>
      <c r="D15" s="26">
        <f t="shared" ref="D15:D24" si="0">+SUM(E15:H15)</f>
        <v>0</v>
      </c>
      <c r="E15" s="340"/>
      <c r="F15" s="350"/>
      <c r="G15" s="350"/>
      <c r="H15" s="350"/>
    </row>
    <row r="16" spans="1:10" s="26" customFormat="1" x14ac:dyDescent="0.25">
      <c r="A16" s="1"/>
      <c r="B16" s="426"/>
      <c r="C16" s="194" t="s">
        <v>253</v>
      </c>
      <c r="D16" s="26">
        <f t="shared" si="0"/>
        <v>0</v>
      </c>
      <c r="E16" s="340"/>
      <c r="F16" s="350"/>
      <c r="G16" s="350"/>
      <c r="H16" s="350"/>
    </row>
    <row r="17" spans="1:8" s="26" customFormat="1" x14ac:dyDescent="0.25">
      <c r="A17" s="1"/>
      <c r="B17" s="426"/>
      <c r="C17" s="196"/>
      <c r="D17" s="26">
        <f t="shared" si="0"/>
        <v>0</v>
      </c>
      <c r="E17" s="340"/>
      <c r="F17" s="350"/>
      <c r="G17" s="350"/>
      <c r="H17" s="350"/>
    </row>
    <row r="18" spans="1:8" s="26" customFormat="1" x14ac:dyDescent="0.25">
      <c r="A18" s="1"/>
      <c r="B18" s="426"/>
      <c r="C18" s="196"/>
      <c r="D18" s="26">
        <f t="shared" si="0"/>
        <v>0</v>
      </c>
      <c r="E18" s="340"/>
      <c r="F18" s="350"/>
      <c r="G18" s="350"/>
      <c r="H18" s="350"/>
    </row>
    <row r="19" spans="1:8" s="26" customFormat="1" x14ac:dyDescent="0.25">
      <c r="A19" s="1"/>
      <c r="B19" s="426"/>
      <c r="C19" s="196"/>
      <c r="D19" s="26">
        <f t="shared" si="0"/>
        <v>0</v>
      </c>
      <c r="E19" s="340"/>
      <c r="F19" s="350"/>
      <c r="G19" s="350"/>
      <c r="H19" s="350"/>
    </row>
    <row r="20" spans="1:8" s="26" customFormat="1" x14ac:dyDescent="0.25">
      <c r="A20" s="1"/>
      <c r="B20" s="426"/>
      <c r="C20" s="196"/>
      <c r="D20" s="26">
        <f t="shared" si="0"/>
        <v>0</v>
      </c>
      <c r="E20" s="340"/>
      <c r="F20" s="350"/>
      <c r="G20" s="350"/>
      <c r="H20" s="350"/>
    </row>
    <row r="21" spans="1:8" s="26" customFormat="1" x14ac:dyDescent="0.25">
      <c r="A21" s="1"/>
      <c r="B21" s="426"/>
      <c r="C21" s="196"/>
      <c r="D21" s="26">
        <f t="shared" si="0"/>
        <v>0</v>
      </c>
      <c r="E21" s="340"/>
      <c r="F21" s="350"/>
      <c r="G21" s="350"/>
      <c r="H21" s="350"/>
    </row>
    <row r="22" spans="1:8" s="26" customFormat="1" x14ac:dyDescent="0.25">
      <c r="A22" s="1"/>
      <c r="B22" s="426"/>
      <c r="C22" s="196"/>
      <c r="D22" s="26">
        <f t="shared" si="0"/>
        <v>0</v>
      </c>
      <c r="E22" s="340"/>
      <c r="F22" s="350"/>
      <c r="G22" s="350"/>
      <c r="H22" s="350"/>
    </row>
    <row r="23" spans="1:8" s="26" customFormat="1" x14ac:dyDescent="0.25">
      <c r="A23" s="1"/>
      <c r="B23" s="426"/>
      <c r="C23" s="196"/>
      <c r="D23" s="26">
        <f t="shared" si="0"/>
        <v>0</v>
      </c>
      <c r="E23" s="340"/>
      <c r="F23" s="350"/>
      <c r="G23" s="350"/>
      <c r="H23" s="350"/>
    </row>
    <row r="24" spans="1:8" s="26" customFormat="1" x14ac:dyDescent="0.25">
      <c r="A24" s="1"/>
      <c r="B24" s="426"/>
      <c r="C24" s="270"/>
      <c r="D24" s="26">
        <f t="shared" si="0"/>
        <v>0</v>
      </c>
      <c r="E24" s="340"/>
      <c r="F24" s="350"/>
      <c r="G24" s="350"/>
      <c r="H24" s="350"/>
    </row>
    <row r="25" spans="1:8" s="6" customFormat="1" x14ac:dyDescent="0.25">
      <c r="A25" s="1"/>
      <c r="B25" s="426"/>
      <c r="C25" s="246" t="s">
        <v>196</v>
      </c>
      <c r="D25" s="200">
        <f>SUM(D15:D24)</f>
        <v>0</v>
      </c>
      <c r="E25" s="200">
        <f>SUM(E15:E24)</f>
        <v>0</v>
      </c>
      <c r="F25" s="333">
        <f>SUM(F15:F24)</f>
        <v>0</v>
      </c>
      <c r="G25" s="333">
        <f>SUM(G15:G24)</f>
        <v>0</v>
      </c>
      <c r="H25" s="333">
        <f>SUM(H15:H24)</f>
        <v>0</v>
      </c>
    </row>
    <row r="26" spans="1:8" s="26" customFormat="1" x14ac:dyDescent="0.25">
      <c r="A26" s="1"/>
      <c r="B26" s="426"/>
      <c r="C26" s="202" t="s">
        <v>254</v>
      </c>
      <c r="D26" s="26">
        <f t="shared" ref="D26:D35" si="1">+SUM(E26:H26)</f>
        <v>0</v>
      </c>
      <c r="E26" s="340"/>
      <c r="F26" s="350"/>
      <c r="G26" s="350"/>
      <c r="H26" s="350"/>
    </row>
    <row r="27" spans="1:8" s="26" customFormat="1" x14ac:dyDescent="0.25">
      <c r="A27" s="1"/>
      <c r="B27" s="426"/>
      <c r="C27" s="205"/>
      <c r="D27" s="26">
        <f t="shared" si="1"/>
        <v>0</v>
      </c>
      <c r="E27" s="340"/>
      <c r="F27" s="350"/>
      <c r="G27" s="350"/>
      <c r="H27" s="350"/>
    </row>
    <row r="28" spans="1:8" s="26" customFormat="1" x14ac:dyDescent="0.25">
      <c r="A28" s="1"/>
      <c r="B28" s="426"/>
      <c r="C28" s="205"/>
      <c r="D28" s="26">
        <f t="shared" si="1"/>
        <v>0</v>
      </c>
      <c r="E28" s="340"/>
      <c r="F28" s="350"/>
      <c r="G28" s="350"/>
      <c r="H28" s="350"/>
    </row>
    <row r="29" spans="1:8" s="26" customFormat="1" x14ac:dyDescent="0.25">
      <c r="A29" s="1"/>
      <c r="B29" s="426"/>
      <c r="C29" s="205"/>
      <c r="D29" s="26">
        <f t="shared" si="1"/>
        <v>0</v>
      </c>
      <c r="E29" s="340"/>
      <c r="F29" s="350"/>
      <c r="G29" s="350"/>
      <c r="H29" s="350"/>
    </row>
    <row r="30" spans="1:8" s="26" customFormat="1" x14ac:dyDescent="0.25">
      <c r="A30" s="1"/>
      <c r="B30" s="426"/>
      <c r="C30" s="205"/>
      <c r="D30" s="26">
        <f t="shared" si="1"/>
        <v>0</v>
      </c>
      <c r="E30" s="340"/>
      <c r="F30" s="350"/>
      <c r="G30" s="350"/>
      <c r="H30" s="350"/>
    </row>
    <row r="31" spans="1:8" s="26" customFormat="1" x14ac:dyDescent="0.25">
      <c r="A31" s="1"/>
      <c r="B31" s="426"/>
      <c r="C31" s="205"/>
      <c r="D31" s="26">
        <f t="shared" si="1"/>
        <v>0</v>
      </c>
      <c r="E31" s="340"/>
      <c r="F31" s="350"/>
      <c r="G31" s="350"/>
      <c r="H31" s="350"/>
    </row>
    <row r="32" spans="1:8" s="26" customFormat="1" x14ac:dyDescent="0.25">
      <c r="A32" s="1"/>
      <c r="B32" s="426"/>
      <c r="C32" s="205"/>
      <c r="D32" s="26">
        <f t="shared" si="1"/>
        <v>0</v>
      </c>
      <c r="E32" s="340"/>
      <c r="F32" s="350"/>
      <c r="G32" s="350"/>
      <c r="H32" s="350"/>
    </row>
    <row r="33" spans="1:8" s="26" customFormat="1" x14ac:dyDescent="0.25">
      <c r="A33" s="1"/>
      <c r="B33" s="426"/>
      <c r="C33" s="205"/>
      <c r="D33" s="26">
        <f t="shared" si="1"/>
        <v>0</v>
      </c>
      <c r="E33" s="340"/>
      <c r="F33" s="350"/>
      <c r="G33" s="350"/>
      <c r="H33" s="350"/>
    </row>
    <row r="34" spans="1:8" s="26" customFormat="1" x14ac:dyDescent="0.25">
      <c r="A34" s="1"/>
      <c r="B34" s="426"/>
      <c r="C34" s="205"/>
      <c r="D34" s="26">
        <f t="shared" si="1"/>
        <v>0</v>
      </c>
      <c r="E34" s="340"/>
      <c r="F34" s="350"/>
      <c r="G34" s="350"/>
      <c r="H34" s="350"/>
    </row>
    <row r="35" spans="1:8" s="26" customFormat="1" x14ac:dyDescent="0.25">
      <c r="A35" s="1"/>
      <c r="B35" s="426"/>
      <c r="C35" s="205"/>
      <c r="D35" s="26">
        <f t="shared" si="1"/>
        <v>0</v>
      </c>
      <c r="E35" s="340"/>
      <c r="F35" s="350"/>
      <c r="G35" s="350"/>
      <c r="H35" s="350"/>
    </row>
    <row r="36" spans="1:8" s="26" customFormat="1" x14ac:dyDescent="0.25">
      <c r="A36" s="1"/>
      <c r="B36" s="426"/>
      <c r="C36" s="247" t="s">
        <v>200</v>
      </c>
      <c r="D36" s="242">
        <f>SUM(D26:D35)</f>
        <v>0</v>
      </c>
      <c r="E36" s="242">
        <f>SUM(E26:E35)</f>
        <v>0</v>
      </c>
      <c r="F36" s="334">
        <f>SUM(F26:F35)</f>
        <v>0</v>
      </c>
      <c r="G36" s="334">
        <f>SUM(G26:G35)</f>
        <v>0</v>
      </c>
      <c r="H36" s="334">
        <f>SUM(H26:H35)</f>
        <v>0</v>
      </c>
    </row>
    <row r="37" spans="1:8" s="26" customFormat="1" x14ac:dyDescent="0.25">
      <c r="A37" s="1"/>
      <c r="B37" s="426"/>
      <c r="C37" s="247" t="s">
        <v>201</v>
      </c>
      <c r="D37" s="26">
        <f>+SUM(E37:H37)</f>
        <v>0</v>
      </c>
      <c r="E37" s="340"/>
      <c r="F37" s="350"/>
      <c r="G37" s="350"/>
      <c r="H37" s="350"/>
    </row>
    <row r="38" spans="1:8" s="6" customFormat="1" x14ac:dyDescent="0.25">
      <c r="A38" s="1"/>
      <c r="B38" s="426"/>
      <c r="C38" s="246" t="s">
        <v>46</v>
      </c>
      <c r="D38" s="200">
        <f>+D36+D37</f>
        <v>0</v>
      </c>
      <c r="E38" s="200">
        <f>+E36+E37</f>
        <v>0</v>
      </c>
      <c r="F38" s="333">
        <f>+F36+F37</f>
        <v>0</v>
      </c>
      <c r="G38" s="333">
        <f>+G36+G37</f>
        <v>0</v>
      </c>
      <c r="H38" s="333">
        <f>+H36+H37</f>
        <v>0</v>
      </c>
    </row>
    <row r="39" spans="1:8" s="26" customFormat="1" x14ac:dyDescent="0.25">
      <c r="A39" s="1"/>
      <c r="B39" s="426"/>
      <c r="C39" s="194" t="s">
        <v>255</v>
      </c>
      <c r="D39" s="26">
        <f t="shared" ref="D39:D48" si="2">+SUM(E39:H39)</f>
        <v>0</v>
      </c>
      <c r="E39" s="340"/>
      <c r="F39" s="350"/>
      <c r="G39" s="350"/>
      <c r="H39" s="350"/>
    </row>
    <row r="40" spans="1:8" s="26" customFormat="1" x14ac:dyDescent="0.25">
      <c r="A40" s="1"/>
      <c r="B40" s="426"/>
      <c r="C40" s="194"/>
      <c r="D40" s="26">
        <f t="shared" si="2"/>
        <v>0</v>
      </c>
      <c r="E40" s="340"/>
      <c r="F40" s="350"/>
      <c r="G40" s="350"/>
      <c r="H40" s="350"/>
    </row>
    <row r="41" spans="1:8" s="26" customFormat="1" x14ac:dyDescent="0.25">
      <c r="A41" s="1"/>
      <c r="B41" s="426"/>
      <c r="C41" s="194"/>
      <c r="D41" s="26">
        <f t="shared" si="2"/>
        <v>0</v>
      </c>
      <c r="E41" s="340"/>
      <c r="F41" s="350"/>
      <c r="G41" s="350"/>
      <c r="H41" s="350"/>
    </row>
    <row r="42" spans="1:8" s="26" customFormat="1" x14ac:dyDescent="0.25">
      <c r="A42" s="1"/>
      <c r="B42" s="426"/>
      <c r="C42" s="194"/>
      <c r="D42" s="26">
        <f t="shared" si="2"/>
        <v>0</v>
      </c>
      <c r="E42" s="340"/>
      <c r="F42" s="350"/>
      <c r="G42" s="350"/>
      <c r="H42" s="350"/>
    </row>
    <row r="43" spans="1:8" s="26" customFormat="1" x14ac:dyDescent="0.25">
      <c r="A43" s="1"/>
      <c r="B43" s="426"/>
      <c r="C43" s="194"/>
      <c r="D43" s="26">
        <f t="shared" si="2"/>
        <v>0</v>
      </c>
      <c r="E43" s="340"/>
      <c r="F43" s="350"/>
      <c r="G43" s="350"/>
      <c r="H43" s="350"/>
    </row>
    <row r="44" spans="1:8" s="26" customFormat="1" x14ac:dyDescent="0.25">
      <c r="A44" s="1"/>
      <c r="B44" s="426"/>
      <c r="C44" s="194"/>
      <c r="D44" s="26">
        <f t="shared" si="2"/>
        <v>0</v>
      </c>
      <c r="E44" s="340"/>
      <c r="F44" s="350"/>
      <c r="G44" s="350"/>
      <c r="H44" s="350"/>
    </row>
    <row r="45" spans="1:8" s="26" customFormat="1" x14ac:dyDescent="0.25">
      <c r="A45" s="1"/>
      <c r="B45" s="426"/>
      <c r="C45" s="194"/>
      <c r="D45" s="26">
        <f t="shared" si="2"/>
        <v>0</v>
      </c>
      <c r="E45" s="340"/>
      <c r="F45" s="350"/>
      <c r="G45" s="350"/>
      <c r="H45" s="350"/>
    </row>
    <row r="46" spans="1:8" s="26" customFormat="1" x14ac:dyDescent="0.25">
      <c r="A46" s="1"/>
      <c r="B46" s="426"/>
      <c r="C46" s="194"/>
      <c r="D46" s="26">
        <f t="shared" si="2"/>
        <v>0</v>
      </c>
      <c r="E46" s="340"/>
      <c r="F46" s="350"/>
      <c r="G46" s="350"/>
      <c r="H46" s="350"/>
    </row>
    <row r="47" spans="1:8" s="26" customFormat="1" x14ac:dyDescent="0.25">
      <c r="A47" s="1"/>
      <c r="B47" s="426"/>
      <c r="C47" s="196"/>
      <c r="D47" s="26">
        <f t="shared" si="2"/>
        <v>0</v>
      </c>
      <c r="E47" s="340"/>
      <c r="F47" s="350"/>
      <c r="G47" s="350"/>
      <c r="H47" s="350"/>
    </row>
    <row r="48" spans="1:8" s="26" customFormat="1" x14ac:dyDescent="0.25">
      <c r="A48" s="1"/>
      <c r="B48" s="426"/>
      <c r="C48" s="196"/>
      <c r="D48" s="26">
        <f t="shared" si="2"/>
        <v>0</v>
      </c>
      <c r="E48" s="340"/>
      <c r="F48" s="350"/>
      <c r="G48" s="350"/>
      <c r="H48" s="350"/>
    </row>
    <row r="49" spans="1:10" s="6" customFormat="1" x14ac:dyDescent="0.25">
      <c r="A49" s="1"/>
      <c r="B49" s="426"/>
      <c r="C49" s="246" t="s">
        <v>204</v>
      </c>
      <c r="D49" s="200">
        <f>SUM(D39:D48)</f>
        <v>0</v>
      </c>
      <c r="E49" s="200">
        <f>SUM(E39:E48)</f>
        <v>0</v>
      </c>
      <c r="F49" s="333">
        <f>SUM(F39:F48)</f>
        <v>0</v>
      </c>
      <c r="G49" s="333">
        <f>SUM(G39:G48)</f>
        <v>0</v>
      </c>
      <c r="H49" s="333">
        <f>SUM(H39:H48)</f>
        <v>0</v>
      </c>
    </row>
    <row r="50" spans="1:10" s="6" customFormat="1" x14ac:dyDescent="0.25">
      <c r="A50" s="1"/>
      <c r="B50" s="426"/>
      <c r="C50" s="246" t="s">
        <v>3</v>
      </c>
      <c r="D50" s="200">
        <f t="shared" ref="D50:E50" si="3">+D25+D38+D49</f>
        <v>0</v>
      </c>
      <c r="E50" s="200">
        <f t="shared" si="3"/>
        <v>0</v>
      </c>
      <c r="F50" s="333">
        <f>+F25+F38+F49</f>
        <v>0</v>
      </c>
      <c r="G50" s="333">
        <f t="shared" ref="G50:H50" si="4">+G25+G38+G49</f>
        <v>0</v>
      </c>
      <c r="H50" s="333">
        <f t="shared" si="4"/>
        <v>0</v>
      </c>
    </row>
    <row r="51" spans="1:10" s="28" customFormat="1" ht="5.0999999999999996" customHeight="1" x14ac:dyDescent="0.25">
      <c r="A51" s="1"/>
      <c r="B51" s="1"/>
      <c r="C51" s="30"/>
    </row>
    <row r="52" spans="1:10" s="28" customFormat="1" ht="15" customHeight="1" x14ac:dyDescent="0.25">
      <c r="A52" s="1"/>
      <c r="B52" s="427" t="s">
        <v>205</v>
      </c>
      <c r="C52" s="249" t="s">
        <v>146</v>
      </c>
      <c r="D52" s="26">
        <f t="shared" ref="D52:D53" si="5">+SUM(E52:H52)</f>
        <v>0</v>
      </c>
      <c r="E52" s="340"/>
      <c r="F52" s="350"/>
      <c r="G52" s="350"/>
      <c r="H52" s="350"/>
      <c r="I52" s="26"/>
      <c r="J52" s="26"/>
    </row>
    <row r="53" spans="1:10" s="28" customFormat="1" ht="15" customHeight="1" x14ac:dyDescent="0.25">
      <c r="A53" s="1"/>
      <c r="B53" s="427"/>
      <c r="C53" s="249" t="s">
        <v>147</v>
      </c>
      <c r="D53" s="26">
        <f t="shared" si="5"/>
        <v>0</v>
      </c>
      <c r="E53" s="340"/>
      <c r="F53" s="350"/>
      <c r="G53" s="350"/>
      <c r="H53" s="350"/>
      <c r="I53" s="26"/>
      <c r="J53" s="26"/>
    </row>
    <row r="54" spans="1:10" s="28" customFormat="1" x14ac:dyDescent="0.25">
      <c r="A54" s="1"/>
      <c r="B54" s="427"/>
      <c r="C54" s="250" t="s">
        <v>206</v>
      </c>
      <c r="D54" s="200">
        <f>SUM(D52:D53)</f>
        <v>0</v>
      </c>
      <c r="E54" s="200">
        <f>SUM(E52:E53)</f>
        <v>0</v>
      </c>
      <c r="F54" s="333">
        <f>SUM(F52:F53)</f>
        <v>0</v>
      </c>
      <c r="G54" s="333">
        <f>SUM(G52:G53)</f>
        <v>0</v>
      </c>
      <c r="H54" s="333">
        <f>SUM(H52:H53)</f>
        <v>0</v>
      </c>
      <c r="I54" s="26"/>
      <c r="J54" s="26"/>
    </row>
    <row r="55" spans="1:10" s="28" customFormat="1" x14ac:dyDescent="0.25">
      <c r="A55" s="1"/>
      <c r="B55" s="427"/>
      <c r="C55" s="272" t="s">
        <v>321</v>
      </c>
      <c r="D55" s="26">
        <f t="shared" ref="D55:D66" si="6">+SUM(E55:H55)</f>
        <v>0</v>
      </c>
      <c r="E55" s="340"/>
      <c r="F55" s="350"/>
      <c r="G55" s="350"/>
      <c r="H55" s="350"/>
      <c r="I55" s="26"/>
      <c r="J55" s="26"/>
    </row>
    <row r="56" spans="1:10" s="28" customFormat="1" x14ac:dyDescent="0.25">
      <c r="A56" s="1"/>
      <c r="B56" s="427"/>
      <c r="C56" s="272" t="s">
        <v>256</v>
      </c>
      <c r="D56" s="26">
        <f t="shared" si="6"/>
        <v>0</v>
      </c>
      <c r="E56" s="340"/>
      <c r="F56" s="350"/>
      <c r="G56" s="350"/>
      <c r="H56" s="350"/>
      <c r="I56" s="26"/>
      <c r="J56" s="26"/>
    </row>
    <row r="57" spans="1:10" s="28" customFormat="1" x14ac:dyDescent="0.25">
      <c r="A57" s="1"/>
      <c r="B57" s="427"/>
      <c r="C57" s="272"/>
      <c r="D57" s="26">
        <f t="shared" si="6"/>
        <v>0</v>
      </c>
      <c r="E57" s="340"/>
      <c r="F57" s="350"/>
      <c r="G57" s="350"/>
      <c r="H57" s="350"/>
      <c r="I57" s="26"/>
      <c r="J57" s="26"/>
    </row>
    <row r="58" spans="1:10" s="28" customFormat="1" x14ac:dyDescent="0.25">
      <c r="A58" s="1"/>
      <c r="B58" s="427"/>
      <c r="C58" s="272"/>
      <c r="D58" s="26">
        <f t="shared" si="6"/>
        <v>0</v>
      </c>
      <c r="E58" s="340"/>
      <c r="F58" s="350"/>
      <c r="G58" s="350"/>
      <c r="H58" s="350"/>
      <c r="I58" s="26"/>
      <c r="J58" s="26"/>
    </row>
    <row r="59" spans="1:10" s="28" customFormat="1" x14ac:dyDescent="0.25">
      <c r="A59" s="1"/>
      <c r="B59" s="427"/>
      <c r="C59" s="272"/>
      <c r="D59" s="26">
        <f t="shared" si="6"/>
        <v>0</v>
      </c>
      <c r="E59" s="340"/>
      <c r="F59" s="350"/>
      <c r="G59" s="350"/>
      <c r="H59" s="350"/>
      <c r="I59" s="26"/>
      <c r="J59" s="26"/>
    </row>
    <row r="60" spans="1:10" s="28" customFormat="1" x14ac:dyDescent="0.25">
      <c r="A60" s="1"/>
      <c r="B60" s="427"/>
      <c r="C60" s="272"/>
      <c r="D60" s="26">
        <f t="shared" si="6"/>
        <v>0</v>
      </c>
      <c r="E60" s="340"/>
      <c r="F60" s="350"/>
      <c r="G60" s="350"/>
      <c r="H60" s="350"/>
      <c r="I60" s="26"/>
      <c r="J60" s="26"/>
    </row>
    <row r="61" spans="1:10" s="28" customFormat="1" x14ac:dyDescent="0.25">
      <c r="A61" s="1"/>
      <c r="B61" s="427"/>
      <c r="C61" s="272"/>
      <c r="D61" s="26">
        <f t="shared" si="6"/>
        <v>0</v>
      </c>
      <c r="E61" s="340"/>
      <c r="F61" s="350"/>
      <c r="G61" s="350"/>
      <c r="H61" s="350"/>
      <c r="I61" s="26"/>
      <c r="J61" s="26"/>
    </row>
    <row r="62" spans="1:10" s="28" customFormat="1" x14ac:dyDescent="0.25">
      <c r="A62" s="1"/>
      <c r="B62" s="427"/>
      <c r="C62" s="272"/>
      <c r="D62" s="26">
        <f t="shared" si="6"/>
        <v>0</v>
      </c>
      <c r="E62" s="340"/>
      <c r="F62" s="350"/>
      <c r="G62" s="350"/>
      <c r="H62" s="350"/>
      <c r="I62" s="26"/>
      <c r="J62" s="26"/>
    </row>
    <row r="63" spans="1:10" s="28" customFormat="1" x14ac:dyDescent="0.25">
      <c r="A63" s="1"/>
      <c r="B63" s="427"/>
      <c r="C63" s="272"/>
      <c r="D63" s="26">
        <f t="shared" si="6"/>
        <v>0</v>
      </c>
      <c r="E63" s="340"/>
      <c r="F63" s="350"/>
      <c r="G63" s="350"/>
      <c r="H63" s="350"/>
      <c r="I63" s="26"/>
      <c r="J63" s="26"/>
    </row>
    <row r="64" spans="1:10" s="28" customFormat="1" x14ac:dyDescent="0.25">
      <c r="A64" s="1"/>
      <c r="B64" s="427"/>
      <c r="C64" s="272"/>
      <c r="D64" s="26">
        <f t="shared" si="6"/>
        <v>0</v>
      </c>
      <c r="E64" s="340"/>
      <c r="F64" s="350"/>
      <c r="G64" s="350"/>
      <c r="H64" s="350"/>
      <c r="I64" s="26"/>
      <c r="J64" s="26"/>
    </row>
    <row r="65" spans="1:10" s="28" customFormat="1" x14ac:dyDescent="0.25">
      <c r="A65" s="1"/>
      <c r="B65" s="427"/>
      <c r="C65" s="272"/>
      <c r="D65" s="26">
        <f t="shared" si="6"/>
        <v>0</v>
      </c>
      <c r="E65" s="340"/>
      <c r="F65" s="350"/>
      <c r="G65" s="350"/>
      <c r="H65" s="350"/>
      <c r="I65" s="26"/>
      <c r="J65" s="26"/>
    </row>
    <row r="66" spans="1:10" s="28" customFormat="1" x14ac:dyDescent="0.25">
      <c r="A66" s="1"/>
      <c r="B66" s="427"/>
      <c r="C66" s="272"/>
      <c r="D66" s="26">
        <f t="shared" si="6"/>
        <v>0</v>
      </c>
      <c r="E66" s="340"/>
      <c r="F66" s="350"/>
      <c r="G66" s="350"/>
      <c r="H66" s="350"/>
      <c r="I66" s="26"/>
      <c r="J66" s="26"/>
    </row>
    <row r="67" spans="1:10" s="28" customFormat="1" ht="15" customHeight="1" x14ac:dyDescent="0.25">
      <c r="A67" s="1"/>
      <c r="B67" s="427"/>
      <c r="C67" s="250" t="s">
        <v>150</v>
      </c>
      <c r="D67" s="200">
        <f>+IFERROR(SUM(D55:D66),"")</f>
        <v>0</v>
      </c>
      <c r="E67" s="200">
        <f>+IFERROR(SUM(E55:E66),"")</f>
        <v>0</v>
      </c>
      <c r="F67" s="333">
        <f>+IFERROR(SUM(F55:F66),"")</f>
        <v>0</v>
      </c>
      <c r="G67" s="333">
        <f>+IFERROR(SUM(G55:G66),"")</f>
        <v>0</v>
      </c>
      <c r="H67" s="333">
        <f>+IFERROR(SUM(H55:H66),"")</f>
        <v>0</v>
      </c>
    </row>
    <row r="68" spans="1:10" s="28" customFormat="1" ht="15" customHeight="1" x14ac:dyDescent="0.25">
      <c r="A68" s="1"/>
      <c r="B68" s="427"/>
      <c r="C68" s="271" t="s">
        <v>175</v>
      </c>
      <c r="D68" s="26">
        <f t="shared" ref="D68:D69" si="7">+SUM(E68:H68)</f>
        <v>0</v>
      </c>
      <c r="E68" s="340"/>
      <c r="F68" s="350"/>
      <c r="G68" s="350"/>
      <c r="H68" s="350"/>
    </row>
    <row r="69" spans="1:10" s="28" customFormat="1" ht="15" customHeight="1" x14ac:dyDescent="0.25">
      <c r="A69" s="1"/>
      <c r="B69" s="427"/>
      <c r="C69" s="271" t="s">
        <v>25</v>
      </c>
      <c r="D69" s="26">
        <f t="shared" si="7"/>
        <v>0</v>
      </c>
      <c r="E69" s="340"/>
      <c r="F69" s="350"/>
      <c r="G69" s="350"/>
      <c r="H69" s="350"/>
      <c r="I69" s="26"/>
      <c r="J69" s="26"/>
    </row>
    <row r="70" spans="1:10" s="28" customFormat="1" ht="15" customHeight="1" x14ac:dyDescent="0.25">
      <c r="A70" s="1"/>
      <c r="B70" s="427"/>
      <c r="C70" s="250" t="s">
        <v>208</v>
      </c>
      <c r="D70" s="200">
        <f>+D54+D67+D68+D69</f>
        <v>0</v>
      </c>
      <c r="E70" s="200">
        <f>+E54+E67+E68+E69</f>
        <v>0</v>
      </c>
      <c r="F70" s="333">
        <f>+F54+F67+F68+F69</f>
        <v>0</v>
      </c>
      <c r="G70" s="333">
        <f t="shared" ref="G70:H70" si="8">+G54+G67+G68+G69</f>
        <v>0</v>
      </c>
      <c r="H70" s="333">
        <f t="shared" si="8"/>
        <v>0</v>
      </c>
      <c r="I70" s="244"/>
      <c r="J70" s="244"/>
    </row>
    <row r="71" spans="1:10" s="28" customFormat="1" ht="5.0999999999999996" customHeight="1" x14ac:dyDescent="0.25">
      <c r="A71" s="1"/>
      <c r="B71" s="1"/>
      <c r="C71" s="30"/>
    </row>
    <row r="72" spans="1:10" s="28" customFormat="1" x14ac:dyDescent="0.25">
      <c r="A72" s="1"/>
      <c r="B72" s="29" t="s">
        <v>28</v>
      </c>
      <c r="C72" s="255" t="s">
        <v>27</v>
      </c>
      <c r="D72" s="26">
        <f t="shared" ref="D72" si="9">+SUM(E72:H72)</f>
        <v>0</v>
      </c>
      <c r="E72" s="340"/>
      <c r="F72" s="350"/>
      <c r="G72" s="350"/>
      <c r="H72" s="350"/>
      <c r="I72" s="26"/>
      <c r="J72" s="26"/>
    </row>
    <row r="73" spans="1:10" s="28" customFormat="1" ht="5.0999999999999996" customHeight="1" x14ac:dyDescent="0.25">
      <c r="A73" s="1"/>
      <c r="B73" s="30"/>
      <c r="C73" s="30"/>
    </row>
    <row r="74" spans="1:10" s="28" customFormat="1" x14ac:dyDescent="0.25">
      <c r="A74" s="1"/>
      <c r="B74" s="31" t="s">
        <v>29</v>
      </c>
      <c r="C74" s="256" t="s">
        <v>30</v>
      </c>
      <c r="D74" s="200">
        <f>ROUND(-D50+D70+D72,4)</f>
        <v>0</v>
      </c>
      <c r="E74" s="200">
        <f>ROUND(-E50+E70+E72,4)</f>
        <v>0</v>
      </c>
      <c r="F74" s="333">
        <f>ROUND(-F50+F70+F72,4)</f>
        <v>0</v>
      </c>
      <c r="G74" s="333">
        <f>ROUND(-G50+G70+G72,4)</f>
        <v>0</v>
      </c>
      <c r="H74" s="333">
        <f>ROUND(-H50+H70+H72,4)</f>
        <v>0</v>
      </c>
      <c r="I74" s="244"/>
      <c r="J74" s="244"/>
    </row>
    <row r="75" spans="1:10" x14ac:dyDescent="0.25">
      <c r="G75" s="27"/>
      <c r="H75" s="27"/>
      <c r="I75" s="27"/>
      <c r="J75" s="27"/>
    </row>
  </sheetData>
  <sheetProtection algorithmName="SHA-512" hashValue="y1t1iJCTIK4VIDailu20w96B8BWqp3ZvpfUDKkObXmqN0qBiolgV6UcyD6vYs+8Q67Y0Oyn20skzRt6mLYtpHg==" saltValue="iWmyWeWEsp7/NAdl2G2u4w==" spinCount="100000" sheet="1" formatRows="0"/>
  <mergeCells count="3">
    <mergeCell ref="E6:F6"/>
    <mergeCell ref="B15:B50"/>
    <mergeCell ref="B52:B70"/>
  </mergeCells>
  <conditionalFormatting sqref="F15:F24">
    <cfRule type="expression" dxfId="33" priority="34">
      <formula>$E$3&gt;45657</formula>
    </cfRule>
  </conditionalFormatting>
  <conditionalFormatting sqref="F26:F35">
    <cfRule type="expression" dxfId="32" priority="33">
      <formula>$E$3&gt;45657</formula>
    </cfRule>
  </conditionalFormatting>
  <conditionalFormatting sqref="F37">
    <cfRule type="expression" dxfId="31" priority="32">
      <formula>$E$3&gt;45657</formula>
    </cfRule>
  </conditionalFormatting>
  <conditionalFormatting sqref="F39:F48">
    <cfRule type="expression" dxfId="30" priority="31">
      <formula>$E$3&gt;45657</formula>
    </cfRule>
  </conditionalFormatting>
  <conditionalFormatting sqref="F52:F53">
    <cfRule type="expression" dxfId="29" priority="30">
      <formula>$E$3&gt;45657</formula>
    </cfRule>
  </conditionalFormatting>
  <conditionalFormatting sqref="F55:F66">
    <cfRule type="expression" dxfId="28" priority="29">
      <formula>$E$3&gt;45657</formula>
    </cfRule>
  </conditionalFormatting>
  <conditionalFormatting sqref="F68:F69">
    <cfRule type="expression" dxfId="27" priority="28">
      <formula>$E$3&gt;45657</formula>
    </cfRule>
  </conditionalFormatting>
  <conditionalFormatting sqref="F72">
    <cfRule type="expression" dxfId="26" priority="27">
      <formula>$E$3&gt;45657</formula>
    </cfRule>
  </conditionalFormatting>
  <conditionalFormatting sqref="F12:H12">
    <cfRule type="notContainsBlanks" dxfId="25" priority="35">
      <formula>LEN(TRIM(F12))&gt;0</formula>
    </cfRule>
  </conditionalFormatting>
  <conditionalFormatting sqref="F13:H13">
    <cfRule type="containsText" dxfId="24" priority="19" operator="containsText" text="1. - 4. Quartal">
      <formula>NOT(ISERROR(SEARCH("1. - 4. Quartal",F13)))</formula>
    </cfRule>
  </conditionalFormatting>
  <conditionalFormatting sqref="F25:H25">
    <cfRule type="cellIs" dxfId="23" priority="21" operator="greaterThan">
      <formula>0</formula>
    </cfRule>
  </conditionalFormatting>
  <conditionalFormatting sqref="F36:H36">
    <cfRule type="cellIs" dxfId="22" priority="20" operator="greaterThan">
      <formula>0</formula>
    </cfRule>
  </conditionalFormatting>
  <conditionalFormatting sqref="F38:H38">
    <cfRule type="cellIs" dxfId="21" priority="22" operator="greaterThan">
      <formula>0</formula>
    </cfRule>
  </conditionalFormatting>
  <conditionalFormatting sqref="F49:H50">
    <cfRule type="cellIs" dxfId="20" priority="24" operator="greaterThan">
      <formula>0</formula>
    </cfRule>
  </conditionalFormatting>
  <conditionalFormatting sqref="F54:H54">
    <cfRule type="cellIs" dxfId="19" priority="23" operator="greaterThan">
      <formula>0</formula>
    </cfRule>
  </conditionalFormatting>
  <conditionalFormatting sqref="F67:H67">
    <cfRule type="cellIs" dxfId="18" priority="25" operator="greaterThan">
      <formula>0</formula>
    </cfRule>
  </conditionalFormatting>
  <conditionalFormatting sqref="F70:H70">
    <cfRule type="cellIs" dxfId="17" priority="26" operator="greaterThan">
      <formula>0</formula>
    </cfRule>
  </conditionalFormatting>
  <conditionalFormatting sqref="F74:H74">
    <cfRule type="cellIs" dxfId="16" priority="18" operator="greaterThan">
      <formula>0</formula>
    </cfRule>
  </conditionalFormatting>
  <conditionalFormatting sqref="G15:G24">
    <cfRule type="expression" dxfId="15" priority="17">
      <formula>$E$3&gt;46022</formula>
    </cfRule>
  </conditionalFormatting>
  <conditionalFormatting sqref="G26:G35">
    <cfRule type="expression" dxfId="14" priority="15">
      <formula>$E$3&gt;46022</formula>
    </cfRule>
  </conditionalFormatting>
  <conditionalFormatting sqref="G37">
    <cfRule type="expression" dxfId="13" priority="14">
      <formula>$E$3&gt;46022</formula>
    </cfRule>
  </conditionalFormatting>
  <conditionalFormatting sqref="G39:G48">
    <cfRule type="expression" dxfId="12" priority="13">
      <formula>$E$3&gt;46022</formula>
    </cfRule>
  </conditionalFormatting>
  <conditionalFormatting sqref="G52:G53">
    <cfRule type="expression" dxfId="11" priority="12">
      <formula>$E$3&gt;46022</formula>
    </cfRule>
  </conditionalFormatting>
  <conditionalFormatting sqref="G55:G66">
    <cfRule type="expression" dxfId="10" priority="9">
      <formula>$E$3&gt;46022</formula>
    </cfRule>
  </conditionalFormatting>
  <conditionalFormatting sqref="G68:G69">
    <cfRule type="expression" dxfId="9" priority="10">
      <formula>$E$3&gt;46022</formula>
    </cfRule>
  </conditionalFormatting>
  <conditionalFormatting sqref="G72">
    <cfRule type="expression" dxfId="8" priority="8">
      <formula>$E$3&gt;46022</formula>
    </cfRule>
  </conditionalFormatting>
  <conditionalFormatting sqref="H15:H24">
    <cfRule type="expression" dxfId="7" priority="16">
      <formula>$E$3&gt;46387</formula>
    </cfRule>
  </conditionalFormatting>
  <conditionalFormatting sqref="H26:H35">
    <cfRule type="expression" dxfId="6" priority="7">
      <formula>$E$3&gt;46387</formula>
    </cfRule>
  </conditionalFormatting>
  <conditionalFormatting sqref="H37">
    <cfRule type="expression" dxfId="5" priority="6">
      <formula>$E$3&gt;46387</formula>
    </cfRule>
  </conditionalFormatting>
  <conditionalFormatting sqref="H39:H48">
    <cfRule type="expression" dxfId="4" priority="5">
      <formula>$E$3&gt;46387</formula>
    </cfRule>
  </conditionalFormatting>
  <conditionalFormatting sqref="H52:H53">
    <cfRule type="expression" dxfId="3" priority="4">
      <formula>$E$3&gt;46387</formula>
    </cfRule>
  </conditionalFormatting>
  <conditionalFormatting sqref="H55:H66">
    <cfRule type="expression" dxfId="2" priority="3">
      <formula>$E$3&gt;46387</formula>
    </cfRule>
  </conditionalFormatting>
  <conditionalFormatting sqref="H68:H69">
    <cfRule type="expression" dxfId="1" priority="2">
      <formula>$E$3&gt;46387</formula>
    </cfRule>
  </conditionalFormatting>
  <conditionalFormatting sqref="H72">
    <cfRule type="expression" dxfId="0" priority="1">
      <formula>$E$3&gt;46387</formula>
    </cfRule>
  </conditionalFormatting>
  <dataValidations count="4">
    <dataValidation type="decimal" allowBlank="1" showInputMessage="1" showErrorMessage="1" error="Bitte nur positive Werte einfügen!" sqref="I46:K50 H46:H48" xr:uid="{00000000-0002-0000-3900-000000000000}">
      <formula1>0</formula1>
      <formula2>999999999999999000</formula2>
    </dataValidation>
    <dataValidation type="decimal" allowBlank="1" showInputMessage="1" showErrorMessage="1" error="Bitte nur positive Werte einfügen!" sqref="G54:K58 E61 I28:K44 G60:K61 H37 H39:H44 H28:H35" xr:uid="{00000000-0002-0000-3900-000001000000}">
      <formula1>0</formula1>
      <formula2>999999999999</formula2>
    </dataValidation>
    <dataValidation type="decimal" allowBlank="1" showInputMessage="1" showErrorMessage="1" error="Bitte nur positive Werte einfügen!" sqref="I22:K26 H26 G22:H24" xr:uid="{00000000-0002-0000-3900-000002000000}">
      <formula1>0</formula1>
      <formula2>9999999999999</formula2>
    </dataValidation>
    <dataValidation allowBlank="1" showInputMessage="1" prompt="Rote Markierung, wenn Zellen außerhalb der Lfz. befüllt sind." sqref="F63" xr:uid="{B7F4A428-7A3B-4B31-B69F-CF1FAE3C91C0}"/>
  </dataValidations>
  <pageMargins left="0.23622047244094491" right="0.23622047244094491" top="0.74803149606299213" bottom="0.74803149606299213" header="0.31496062992125984" footer="0.31496062992125984"/>
  <pageSetup paperSize="8" scale="85" orientation="portrait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3900-000004000000}">
          <x14:formula1>
            <xm:f>'Strat.Ziele_Projektträger_Förd.'!$H$6:$H$35</xm:f>
          </x14:formula1>
          <xm:sqref>D9</xm:sqref>
        </x14:dataValidation>
        <x14:dataValidation type="list" allowBlank="1" showInputMessage="1" showErrorMessage="1" xr:uid="{00000000-0002-0000-3900-000005000000}">
          <x14:formula1>
            <xm:f>'Strat.Ziele_Projektträger_Förd.'!$C$6:$C$15</xm:f>
          </x14:formula1>
          <xm:sqref>K9 H9</xm:sqref>
        </x14:dataValidation>
        <x14:dataValidation type="list" allowBlank="1" showInputMessage="1" showErrorMessage="1" xr:uid="{00000000-0002-0000-3900-000006000000}">
          <x14:formula1>
            <xm:f>Listen!$B$2:$B$34</xm:f>
          </x14:formula1>
          <xm:sqref>E18</xm:sqref>
        </x14:dataValidation>
        <x14:dataValidation type="list" allowBlank="1" showInputMessage="1" showErrorMessage="1" xr:uid="{00000000-0002-0000-3900-000007000000}">
          <x14:formula1>
            <xm:f>'Strat.Ziele_Projektträger_Förd.'!$C$34:$C$43</xm:f>
          </x14:formula1>
          <xm:sqref>I9:J9</xm:sqref>
        </x14:dataValidation>
        <x14:dataValidation type="list" allowBlank="1" showInputMessage="1" showErrorMessage="1" xr:uid="{00000000-0002-0000-3900-000008000000}">
          <x14:formula1>
            <xm:f>Listen!$S$3:$S$50</xm:f>
          </x14:formula1>
          <xm:sqref>F9</xm:sqref>
        </x14:dataValidation>
      </x14:dataValidation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Tabelle17"/>
  <dimension ref="B1:S50"/>
  <sheetViews>
    <sheetView topLeftCell="A3" workbookViewId="0">
      <selection activeCell="P44" sqref="P44"/>
    </sheetView>
  </sheetViews>
  <sheetFormatPr baseColWidth="10" defaultRowHeight="15" x14ac:dyDescent="0.25"/>
  <cols>
    <col min="1" max="7" width="11.42578125" style="1"/>
    <col min="8" max="8" width="16.42578125" style="1" customWidth="1"/>
    <col min="9" max="13" width="11.42578125" style="1"/>
    <col min="14" max="14" width="19.42578125" style="1" customWidth="1"/>
    <col min="15" max="16384" width="11.42578125" style="1"/>
  </cols>
  <sheetData>
    <row r="1" spans="2:19" hidden="1" x14ac:dyDescent="0.25"/>
    <row r="2" spans="2:19" x14ac:dyDescent="0.25">
      <c r="B2" s="1">
        <v>2018</v>
      </c>
      <c r="D2" s="1" t="s">
        <v>43</v>
      </c>
      <c r="E2" s="1">
        <v>1</v>
      </c>
      <c r="G2" s="1" t="s">
        <v>33</v>
      </c>
      <c r="H2" s="1" t="s">
        <v>158</v>
      </c>
      <c r="I2" s="1">
        <v>1</v>
      </c>
      <c r="N2" s="1" t="str">
        <f ca="1">+'Regionalmanagement Allgemein'!D1</f>
        <v>Regionalmanagement Allgemein</v>
      </c>
      <c r="Q2" s="1">
        <f>+Finanztabelle!F2</f>
        <v>2024</v>
      </c>
    </row>
    <row r="3" spans="2:19" x14ac:dyDescent="0.25">
      <c r="B3" s="1">
        <v>2019</v>
      </c>
      <c r="D3" s="1" t="s">
        <v>44</v>
      </c>
      <c r="E3" s="1">
        <v>2</v>
      </c>
      <c r="G3" s="1" t="s">
        <v>34</v>
      </c>
      <c r="H3" s="1" t="s">
        <v>4</v>
      </c>
      <c r="I3" s="1">
        <v>1</v>
      </c>
      <c r="N3" s="1" t="str">
        <f ca="1">+Leader!D1</f>
        <v>Leader</v>
      </c>
      <c r="O3" s="178"/>
      <c r="Q3" s="1" t="str">
        <f>+CONCATENATE("01.01.",Q2)</f>
        <v>01.01.2024</v>
      </c>
      <c r="R3" s="1">
        <v>0</v>
      </c>
      <c r="S3" s="219">
        <f t="shared" ref="S3:S8" si="0">+EOMONTH($Q$3,R3)</f>
        <v>45322</v>
      </c>
    </row>
    <row r="4" spans="2:19" x14ac:dyDescent="0.25">
      <c r="B4" s="1">
        <v>2020</v>
      </c>
      <c r="E4" s="1">
        <v>3</v>
      </c>
      <c r="G4" s="1" t="s">
        <v>35</v>
      </c>
      <c r="H4" s="1" t="s">
        <v>159</v>
      </c>
      <c r="I4" s="1">
        <v>1</v>
      </c>
      <c r="N4" s="1" t="str">
        <f ca="1">+'Leader 1'!D1</f>
        <v>Leader 1</v>
      </c>
      <c r="O4" s="178"/>
      <c r="R4" s="1">
        <v>1</v>
      </c>
      <c r="S4" s="219">
        <f t="shared" si="0"/>
        <v>45351</v>
      </c>
    </row>
    <row r="5" spans="2:19" x14ac:dyDescent="0.25">
      <c r="B5" s="1">
        <v>2021</v>
      </c>
      <c r="G5" s="1" t="s">
        <v>36</v>
      </c>
      <c r="H5" s="1" t="s">
        <v>160</v>
      </c>
      <c r="I5" s="1">
        <v>1</v>
      </c>
      <c r="N5" s="1" t="str">
        <f ca="1">+RJMD!D1</f>
        <v>RJMD</v>
      </c>
      <c r="R5" s="1">
        <v>2</v>
      </c>
      <c r="S5" s="219">
        <f t="shared" si="0"/>
        <v>45382</v>
      </c>
    </row>
    <row r="6" spans="2:19" x14ac:dyDescent="0.25">
      <c r="B6" s="1">
        <v>2022</v>
      </c>
      <c r="H6" s="1" t="s">
        <v>161</v>
      </c>
      <c r="I6" s="1">
        <v>1</v>
      </c>
      <c r="N6" s="1" t="str">
        <f ca="1">+BBO!D1</f>
        <v>BBO</v>
      </c>
      <c r="R6" s="1">
        <v>3</v>
      </c>
      <c r="S6" s="219">
        <f t="shared" si="0"/>
        <v>45412</v>
      </c>
    </row>
    <row r="7" spans="2:19" x14ac:dyDescent="0.25">
      <c r="B7" s="1">
        <v>2023</v>
      </c>
      <c r="H7" s="1" t="s">
        <v>162</v>
      </c>
      <c r="I7" s="1">
        <v>1</v>
      </c>
      <c r="N7" s="1" t="str">
        <f ca="1">+'weitere MGMT'!D1</f>
        <v>weitere MGMT</v>
      </c>
      <c r="R7" s="1">
        <v>4</v>
      </c>
      <c r="S7" s="219">
        <f t="shared" si="0"/>
        <v>45443</v>
      </c>
    </row>
    <row r="8" spans="2:19" x14ac:dyDescent="0.25">
      <c r="B8" s="1">
        <v>2024</v>
      </c>
      <c r="H8" s="1" t="s">
        <v>163</v>
      </c>
      <c r="I8" s="1">
        <v>1</v>
      </c>
      <c r="N8" s="1" t="str">
        <f ca="1">+Projekt1!D1</f>
        <v>Projekt1</v>
      </c>
      <c r="R8" s="1">
        <v>5</v>
      </c>
      <c r="S8" s="219">
        <f t="shared" si="0"/>
        <v>45473</v>
      </c>
    </row>
    <row r="9" spans="2:19" x14ac:dyDescent="0.25">
      <c r="B9" s="1">
        <v>2025</v>
      </c>
      <c r="N9" s="1" t="str">
        <f ca="1">+Projekt2!D1</f>
        <v>Projekt2</v>
      </c>
      <c r="R9" s="1">
        <v>6</v>
      </c>
      <c r="S9" s="219">
        <f t="shared" ref="S9:S14" si="1">+EOMONTH($Q$3,R9)</f>
        <v>45504</v>
      </c>
    </row>
    <row r="10" spans="2:19" x14ac:dyDescent="0.25">
      <c r="B10" s="1">
        <v>2026</v>
      </c>
      <c r="N10" s="1" t="str">
        <f ca="1">+Projekt3!D1</f>
        <v>Projekt3</v>
      </c>
      <c r="R10" s="1">
        <v>7</v>
      </c>
      <c r="S10" s="219">
        <f t="shared" si="1"/>
        <v>45535</v>
      </c>
    </row>
    <row r="11" spans="2:19" x14ac:dyDescent="0.25">
      <c r="B11" s="1">
        <v>2027</v>
      </c>
      <c r="N11" s="1" t="str">
        <f ca="1">+Projekt4!D1</f>
        <v>Projekt4</v>
      </c>
      <c r="R11" s="1">
        <v>8</v>
      </c>
      <c r="S11" s="219">
        <f t="shared" si="1"/>
        <v>45565</v>
      </c>
    </row>
    <row r="12" spans="2:19" x14ac:dyDescent="0.25">
      <c r="B12" s="1">
        <v>2028</v>
      </c>
      <c r="H12" s="1" t="str">
        <f ca="1">MID(CELL("Dateiname",A2),FIND("]",CELL("Dateiname",A2))+1,31)</f>
        <v>Listen</v>
      </c>
      <c r="N12" s="1" t="str">
        <f ca="1">+Projekt5!D1</f>
        <v>Projekt5</v>
      </c>
      <c r="R12" s="1">
        <v>9</v>
      </c>
      <c r="S12" s="219">
        <f t="shared" si="1"/>
        <v>45596</v>
      </c>
    </row>
    <row r="13" spans="2:19" x14ac:dyDescent="0.25">
      <c r="B13" s="1">
        <v>2029</v>
      </c>
      <c r="N13" s="1" t="str">
        <f ca="1">+Projekt6!D1</f>
        <v>Projekt6</v>
      </c>
      <c r="R13" s="1">
        <v>10</v>
      </c>
      <c r="S13" s="219">
        <f t="shared" si="1"/>
        <v>45626</v>
      </c>
    </row>
    <row r="14" spans="2:19" x14ac:dyDescent="0.25">
      <c r="B14" s="1">
        <v>2030</v>
      </c>
      <c r="N14" s="1" t="str">
        <f ca="1">+Projekt7!D1</f>
        <v>Projekt7</v>
      </c>
      <c r="R14" s="1">
        <v>11</v>
      </c>
      <c r="S14" s="219">
        <f t="shared" si="1"/>
        <v>45657</v>
      </c>
    </row>
    <row r="15" spans="2:19" x14ac:dyDescent="0.25">
      <c r="B15" s="1">
        <v>2031</v>
      </c>
      <c r="N15" s="1" t="str">
        <f ca="1">+Projekt8!D1</f>
        <v>Projekt8</v>
      </c>
      <c r="R15" s="1">
        <v>12</v>
      </c>
      <c r="S15" s="219">
        <f t="shared" ref="S15:S27" si="2">+EOMONTH($Q$3,R15)</f>
        <v>45688</v>
      </c>
    </row>
    <row r="16" spans="2:19" x14ac:dyDescent="0.25">
      <c r="B16" s="1">
        <v>2032</v>
      </c>
      <c r="N16" s="1" t="str">
        <f ca="1">+Projekt9!D1</f>
        <v>Projekt9</v>
      </c>
      <c r="R16" s="1">
        <v>13</v>
      </c>
      <c r="S16" s="219">
        <f t="shared" si="2"/>
        <v>45716</v>
      </c>
    </row>
    <row r="17" spans="2:19" x14ac:dyDescent="0.25">
      <c r="B17" s="1">
        <v>2033</v>
      </c>
      <c r="N17" s="1" t="str">
        <f ca="1">+Projekt10!D1</f>
        <v>Projekt10</v>
      </c>
      <c r="R17" s="1">
        <v>14</v>
      </c>
      <c r="S17" s="219">
        <f t="shared" si="2"/>
        <v>45747</v>
      </c>
    </row>
    <row r="18" spans="2:19" x14ac:dyDescent="0.25">
      <c r="B18" s="1">
        <v>2034</v>
      </c>
      <c r="N18" s="1" t="str">
        <f ca="1">+Projekt11!D1</f>
        <v>Projekt11</v>
      </c>
      <c r="R18" s="1">
        <v>15</v>
      </c>
      <c r="S18" s="219">
        <f t="shared" si="2"/>
        <v>45777</v>
      </c>
    </row>
    <row r="19" spans="2:19" x14ac:dyDescent="0.25">
      <c r="B19" s="1">
        <v>2035</v>
      </c>
      <c r="N19" s="1" t="str">
        <f ca="1">+Projekt12!D1</f>
        <v>Projekt12</v>
      </c>
      <c r="R19" s="1">
        <v>16</v>
      </c>
      <c r="S19" s="219">
        <f t="shared" si="2"/>
        <v>45808</v>
      </c>
    </row>
    <row r="20" spans="2:19" x14ac:dyDescent="0.25">
      <c r="B20" s="1">
        <v>2036</v>
      </c>
      <c r="N20" s="1" t="str">
        <f ca="1">+Projekt13!D1</f>
        <v>Projekt13</v>
      </c>
      <c r="R20" s="1">
        <v>17</v>
      </c>
      <c r="S20" s="219">
        <f t="shared" si="2"/>
        <v>45838</v>
      </c>
    </row>
    <row r="21" spans="2:19" x14ac:dyDescent="0.25">
      <c r="B21" s="1">
        <v>2037</v>
      </c>
      <c r="N21" s="1" t="str">
        <f ca="1">+Projekt14!D1</f>
        <v>Projekt14</v>
      </c>
      <c r="R21" s="1">
        <v>18</v>
      </c>
      <c r="S21" s="219">
        <f t="shared" si="2"/>
        <v>45869</v>
      </c>
    </row>
    <row r="22" spans="2:19" x14ac:dyDescent="0.25">
      <c r="B22" s="1">
        <v>2038</v>
      </c>
      <c r="N22" s="1" t="str">
        <f ca="1">+Projekt15!D1</f>
        <v>Projekt15</v>
      </c>
      <c r="R22" s="1">
        <v>19</v>
      </c>
      <c r="S22" s="219">
        <f t="shared" si="2"/>
        <v>45900</v>
      </c>
    </row>
    <row r="23" spans="2:19" x14ac:dyDescent="0.25">
      <c r="B23" s="1">
        <v>2039</v>
      </c>
      <c r="N23" s="1" t="str">
        <f ca="1">+Projekt16!D1</f>
        <v>Projekt16</v>
      </c>
      <c r="R23" s="1">
        <v>20</v>
      </c>
      <c r="S23" s="219">
        <f t="shared" si="2"/>
        <v>45930</v>
      </c>
    </row>
    <row r="24" spans="2:19" x14ac:dyDescent="0.25">
      <c r="B24" s="1">
        <v>2040</v>
      </c>
      <c r="N24" s="1" t="str">
        <f ca="1">+Projekt17!D1</f>
        <v>Projekt17</v>
      </c>
      <c r="R24" s="1">
        <v>21</v>
      </c>
      <c r="S24" s="219">
        <f t="shared" si="2"/>
        <v>45961</v>
      </c>
    </row>
    <row r="25" spans="2:19" x14ac:dyDescent="0.25">
      <c r="B25" s="1">
        <v>2041</v>
      </c>
      <c r="N25" s="1" t="str">
        <f ca="1">+Projekt18!D1</f>
        <v>Projekt18</v>
      </c>
      <c r="R25" s="1">
        <v>22</v>
      </c>
      <c r="S25" s="219">
        <f t="shared" si="2"/>
        <v>45991</v>
      </c>
    </row>
    <row r="26" spans="2:19" x14ac:dyDescent="0.25">
      <c r="B26" s="1">
        <v>2042</v>
      </c>
      <c r="N26" s="1" t="str">
        <f ca="1">+Projekt19!D1</f>
        <v>Projekt19</v>
      </c>
      <c r="R26" s="1">
        <v>23</v>
      </c>
      <c r="S26" s="219">
        <f t="shared" si="2"/>
        <v>46022</v>
      </c>
    </row>
    <row r="27" spans="2:19" x14ac:dyDescent="0.25">
      <c r="B27" s="1">
        <v>2043</v>
      </c>
      <c r="N27" s="1" t="str">
        <f ca="1">+Projekt20!D1</f>
        <v>Projekt20</v>
      </c>
      <c r="R27" s="1">
        <v>24</v>
      </c>
      <c r="S27" s="219">
        <f t="shared" si="2"/>
        <v>46053</v>
      </c>
    </row>
    <row r="28" spans="2:19" x14ac:dyDescent="0.25">
      <c r="B28" s="1">
        <v>2044</v>
      </c>
      <c r="N28" s="1" t="str">
        <f ca="1">+Projekt21!D1</f>
        <v>Projekt21</v>
      </c>
      <c r="R28" s="1">
        <v>25</v>
      </c>
      <c r="S28" s="219">
        <f t="shared" ref="S28:S50" si="3">+EOMONTH($Q$3,R28)</f>
        <v>46081</v>
      </c>
    </row>
    <row r="29" spans="2:19" x14ac:dyDescent="0.25">
      <c r="B29" s="1">
        <v>2045</v>
      </c>
      <c r="N29" s="1" t="str">
        <f ca="1">+Projekt22!D1</f>
        <v>Projekt22</v>
      </c>
      <c r="R29" s="1">
        <v>26</v>
      </c>
      <c r="S29" s="219">
        <f t="shared" si="3"/>
        <v>46112</v>
      </c>
    </row>
    <row r="30" spans="2:19" x14ac:dyDescent="0.25">
      <c r="B30" s="1">
        <v>2046</v>
      </c>
      <c r="N30" s="1" t="str">
        <f ca="1">+Projekt23!D1</f>
        <v>Projekt23</v>
      </c>
      <c r="R30" s="1">
        <v>27</v>
      </c>
      <c r="S30" s="219">
        <f t="shared" si="3"/>
        <v>46142</v>
      </c>
    </row>
    <row r="31" spans="2:19" x14ac:dyDescent="0.25">
      <c r="B31" s="1">
        <v>2047</v>
      </c>
      <c r="N31" s="1" t="str">
        <f ca="1">+Projekt24!D1</f>
        <v>Projekt24</v>
      </c>
      <c r="R31" s="1">
        <v>28</v>
      </c>
      <c r="S31" s="219">
        <f t="shared" si="3"/>
        <v>46173</v>
      </c>
    </row>
    <row r="32" spans="2:19" x14ac:dyDescent="0.25">
      <c r="B32" s="1">
        <v>2048</v>
      </c>
      <c r="N32" s="1" t="str">
        <f ca="1">+Projekt25!D1</f>
        <v>Projekt25</v>
      </c>
      <c r="R32" s="1">
        <v>29</v>
      </c>
      <c r="S32" s="219">
        <f t="shared" si="3"/>
        <v>46203</v>
      </c>
    </row>
    <row r="33" spans="2:19" x14ac:dyDescent="0.25">
      <c r="B33" s="1">
        <v>2049</v>
      </c>
      <c r="N33" s="1" t="str">
        <f ca="1">+Projekt36!D1</f>
        <v>Projekt36</v>
      </c>
      <c r="R33" s="1">
        <v>30</v>
      </c>
      <c r="S33" s="219">
        <f t="shared" si="3"/>
        <v>46234</v>
      </c>
    </row>
    <row r="34" spans="2:19" x14ac:dyDescent="0.25">
      <c r="B34" s="1">
        <v>2050</v>
      </c>
      <c r="N34" s="1" t="str">
        <f ca="1">+Projekt37!D1</f>
        <v>Projekt37</v>
      </c>
      <c r="R34" s="1">
        <v>31</v>
      </c>
      <c r="S34" s="219">
        <f t="shared" si="3"/>
        <v>46265</v>
      </c>
    </row>
    <row r="35" spans="2:19" x14ac:dyDescent="0.25">
      <c r="N35" s="1" t="str">
        <f ca="1">+Projekt38!D1</f>
        <v>Projekt38</v>
      </c>
      <c r="R35" s="1">
        <v>32</v>
      </c>
      <c r="S35" s="219">
        <f t="shared" si="3"/>
        <v>46295</v>
      </c>
    </row>
    <row r="36" spans="2:19" x14ac:dyDescent="0.25">
      <c r="N36" s="1" t="str">
        <f ca="1">+Projekt39!D1</f>
        <v>Projekt39</v>
      </c>
      <c r="R36" s="1">
        <v>33</v>
      </c>
      <c r="S36" s="219">
        <f t="shared" si="3"/>
        <v>46326</v>
      </c>
    </row>
    <row r="37" spans="2:19" x14ac:dyDescent="0.25">
      <c r="N37" s="1" t="str">
        <f ca="1">+Projekt40!D1</f>
        <v>Projekt40</v>
      </c>
      <c r="R37" s="1">
        <v>34</v>
      </c>
      <c r="S37" s="219">
        <f t="shared" si="3"/>
        <v>46356</v>
      </c>
    </row>
    <row r="38" spans="2:19" x14ac:dyDescent="0.25">
      <c r="N38" s="1" t="str">
        <f ca="1">+Projekt41!D1</f>
        <v>Projekt41</v>
      </c>
      <c r="R38" s="1">
        <v>35</v>
      </c>
      <c r="S38" s="219">
        <f t="shared" si="3"/>
        <v>46387</v>
      </c>
    </row>
    <row r="39" spans="2:19" x14ac:dyDescent="0.25">
      <c r="N39" s="1" t="str">
        <f ca="1">+Projekt42!D1</f>
        <v>Projekt42</v>
      </c>
      <c r="R39" s="1">
        <v>36</v>
      </c>
      <c r="S39" s="219">
        <f t="shared" si="3"/>
        <v>46418</v>
      </c>
    </row>
    <row r="40" spans="2:19" x14ac:dyDescent="0.25">
      <c r="N40" s="1" t="str">
        <f ca="1">+Projekt43!D1</f>
        <v>Projekt43</v>
      </c>
      <c r="R40" s="1">
        <v>37</v>
      </c>
      <c r="S40" s="219">
        <f t="shared" si="3"/>
        <v>46446</v>
      </c>
    </row>
    <row r="41" spans="2:19" x14ac:dyDescent="0.25">
      <c r="N41" s="1" t="str">
        <f ca="1">+Projekt44!D1</f>
        <v>Projekt44</v>
      </c>
      <c r="R41" s="1">
        <v>38</v>
      </c>
      <c r="S41" s="219">
        <f t="shared" si="3"/>
        <v>46477</v>
      </c>
    </row>
    <row r="42" spans="2:19" x14ac:dyDescent="0.25">
      <c r="N42" s="1" t="str">
        <f ca="1">+Projekt45!D1</f>
        <v>Projekt45</v>
      </c>
      <c r="R42" s="1">
        <v>39</v>
      </c>
      <c r="S42" s="219">
        <f t="shared" si="3"/>
        <v>46507</v>
      </c>
    </row>
    <row r="43" spans="2:19" x14ac:dyDescent="0.25">
      <c r="N43" s="1" t="str">
        <f ca="1">+Projekt46!D1</f>
        <v>Projekt46</v>
      </c>
      <c r="R43" s="1">
        <v>40</v>
      </c>
      <c r="S43" s="219">
        <f t="shared" si="3"/>
        <v>46538</v>
      </c>
    </row>
    <row r="44" spans="2:19" x14ac:dyDescent="0.25">
      <c r="N44" s="1" t="str">
        <f ca="1">+Projekt47!D1</f>
        <v>Projekt47</v>
      </c>
      <c r="R44" s="1">
        <v>41</v>
      </c>
      <c r="S44" s="219">
        <f t="shared" si="3"/>
        <v>46568</v>
      </c>
    </row>
    <row r="45" spans="2:19" x14ac:dyDescent="0.25">
      <c r="N45" s="1" t="str">
        <f ca="1">+Projekt48!D1</f>
        <v>Projekt48</v>
      </c>
      <c r="R45" s="1">
        <v>42</v>
      </c>
      <c r="S45" s="219">
        <f t="shared" si="3"/>
        <v>46599</v>
      </c>
    </row>
    <row r="46" spans="2:19" x14ac:dyDescent="0.25">
      <c r="N46" s="1" t="str">
        <f ca="1">+Projekt49!D1</f>
        <v>Projekt49</v>
      </c>
      <c r="R46" s="1">
        <v>43</v>
      </c>
      <c r="S46" s="219">
        <f t="shared" si="3"/>
        <v>46630</v>
      </c>
    </row>
    <row r="47" spans="2:19" x14ac:dyDescent="0.25">
      <c r="N47" s="1" t="str">
        <f ca="1">+Projekt50!D1</f>
        <v>Projekt50</v>
      </c>
      <c r="R47" s="1">
        <v>44</v>
      </c>
      <c r="S47" s="219">
        <f t="shared" si="3"/>
        <v>46660</v>
      </c>
    </row>
    <row r="48" spans="2:19" x14ac:dyDescent="0.25">
      <c r="R48" s="1">
        <v>45</v>
      </c>
      <c r="S48" s="219">
        <f t="shared" si="3"/>
        <v>46691</v>
      </c>
    </row>
    <row r="49" spans="18:19" x14ac:dyDescent="0.25">
      <c r="R49" s="1">
        <v>46</v>
      </c>
      <c r="S49" s="219">
        <f t="shared" si="3"/>
        <v>46721</v>
      </c>
    </row>
    <row r="50" spans="18:19" x14ac:dyDescent="0.25">
      <c r="R50" s="1">
        <v>47</v>
      </c>
      <c r="S50" s="219">
        <f t="shared" si="3"/>
        <v>46752</v>
      </c>
    </row>
  </sheetData>
  <sheetProtection selectLockedCells="1" selectUnlockedCells="1"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tabColor rgb="FF7FAF85"/>
  </sheetPr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9"/>
  <dimension ref="B2:J43"/>
  <sheetViews>
    <sheetView workbookViewId="0">
      <selection activeCell="P16" sqref="P16"/>
    </sheetView>
  </sheetViews>
  <sheetFormatPr baseColWidth="10" defaultRowHeight="15" x14ac:dyDescent="0.25"/>
  <cols>
    <col min="1" max="1" width="2.5703125" style="1" customWidth="1"/>
    <col min="2" max="2" width="4.140625" style="1" customWidth="1"/>
    <col min="3" max="3" width="15.28515625" style="1" customWidth="1"/>
    <col min="4" max="4" width="14.7109375" style="1" customWidth="1"/>
    <col min="5" max="5" width="20.85546875" style="1" customWidth="1"/>
    <col min="6" max="6" width="7.85546875" style="1" customWidth="1"/>
    <col min="7" max="7" width="3.5703125" style="1" customWidth="1"/>
    <col min="8" max="8" width="15.28515625" style="1" customWidth="1"/>
    <col min="9" max="9" width="14.7109375" style="1" customWidth="1"/>
    <col min="10" max="10" width="20.85546875" style="1" customWidth="1"/>
    <col min="11" max="11" width="3.85546875" style="1" customWidth="1"/>
    <col min="12" max="16384" width="11.42578125" style="1"/>
  </cols>
  <sheetData>
    <row r="2" spans="2:10" ht="15.75" x14ac:dyDescent="0.25">
      <c r="B2" s="22" t="s">
        <v>100</v>
      </c>
    </row>
    <row r="4" spans="2:10" x14ac:dyDescent="0.25">
      <c r="B4" s="399" t="s">
        <v>68</v>
      </c>
      <c r="C4" s="399"/>
      <c r="D4" s="399"/>
      <c r="E4" s="399"/>
      <c r="G4" s="399" t="s">
        <v>89</v>
      </c>
      <c r="H4" s="399"/>
      <c r="I4" s="399"/>
      <c r="J4" s="399"/>
    </row>
    <row r="5" spans="2:10" ht="5.0999999999999996" customHeight="1" x14ac:dyDescent="0.25"/>
    <row r="6" spans="2:10" x14ac:dyDescent="0.25">
      <c r="B6" s="23" t="s">
        <v>69</v>
      </c>
      <c r="C6" s="120" t="s">
        <v>8</v>
      </c>
      <c r="D6" s="306"/>
      <c r="E6" s="306"/>
      <c r="G6" s="175" t="s">
        <v>69</v>
      </c>
      <c r="H6" s="400" t="s">
        <v>163</v>
      </c>
      <c r="I6" s="400"/>
      <c r="J6" s="400"/>
    </row>
    <row r="7" spans="2:10" x14ac:dyDescent="0.25">
      <c r="B7" s="23" t="s">
        <v>70</v>
      </c>
      <c r="C7" s="121" t="s">
        <v>9</v>
      </c>
      <c r="D7" s="307"/>
      <c r="E7" s="307"/>
      <c r="G7" s="176" t="s">
        <v>70</v>
      </c>
      <c r="H7" s="137" t="s">
        <v>0</v>
      </c>
      <c r="I7" s="137"/>
      <c r="J7" s="137"/>
    </row>
    <row r="8" spans="2:10" x14ac:dyDescent="0.25">
      <c r="B8" s="23" t="s">
        <v>71</v>
      </c>
      <c r="C8" s="121" t="s">
        <v>10</v>
      </c>
      <c r="D8" s="307"/>
      <c r="E8" s="307"/>
      <c r="G8" s="23" t="s">
        <v>71</v>
      </c>
      <c r="H8" s="120" t="s">
        <v>5</v>
      </c>
      <c r="I8" s="120"/>
      <c r="J8" s="120"/>
    </row>
    <row r="9" spans="2:10" x14ac:dyDescent="0.25">
      <c r="B9" s="23" t="s">
        <v>72</v>
      </c>
      <c r="C9" s="121" t="s">
        <v>11</v>
      </c>
      <c r="D9" s="307"/>
      <c r="E9" s="307"/>
      <c r="G9" s="23" t="s">
        <v>72</v>
      </c>
      <c r="H9" s="121" t="s">
        <v>143</v>
      </c>
      <c r="I9" s="121"/>
      <c r="J9" s="121"/>
    </row>
    <row r="10" spans="2:10" x14ac:dyDescent="0.25">
      <c r="B10" s="23" t="s">
        <v>73</v>
      </c>
      <c r="C10" s="121" t="s">
        <v>13</v>
      </c>
      <c r="D10" s="307"/>
      <c r="E10" s="307"/>
      <c r="G10" s="23" t="s">
        <v>73</v>
      </c>
      <c r="H10" s="121" t="s">
        <v>144</v>
      </c>
      <c r="I10" s="121"/>
      <c r="J10" s="121"/>
    </row>
    <row r="11" spans="2:10" x14ac:dyDescent="0.25">
      <c r="B11" s="23" t="s">
        <v>74</v>
      </c>
      <c r="C11" s="121" t="s">
        <v>67</v>
      </c>
      <c r="D11" s="307"/>
      <c r="E11" s="307"/>
      <c r="G11" s="23" t="s">
        <v>74</v>
      </c>
      <c r="H11" s="121"/>
      <c r="I11" s="121"/>
      <c r="J11" s="121"/>
    </row>
    <row r="12" spans="2:10" x14ac:dyDescent="0.25">
      <c r="B12" s="23" t="s">
        <v>75</v>
      </c>
      <c r="C12" s="121" t="s">
        <v>101</v>
      </c>
      <c r="D12" s="307"/>
      <c r="E12" s="307"/>
      <c r="G12" s="23" t="s">
        <v>75</v>
      </c>
      <c r="H12" s="121"/>
      <c r="I12" s="121"/>
      <c r="J12" s="121"/>
    </row>
    <row r="13" spans="2:10" x14ac:dyDescent="0.25">
      <c r="B13" s="23" t="s">
        <v>76</v>
      </c>
      <c r="C13" s="121" t="s">
        <v>102</v>
      </c>
      <c r="D13" s="307"/>
      <c r="E13" s="307"/>
      <c r="G13" s="23" t="s">
        <v>76</v>
      </c>
      <c r="H13" s="121"/>
      <c r="I13" s="121"/>
      <c r="J13" s="121"/>
    </row>
    <row r="14" spans="2:10" x14ac:dyDescent="0.25">
      <c r="B14" s="23" t="s">
        <v>77</v>
      </c>
      <c r="C14" s="121" t="s">
        <v>104</v>
      </c>
      <c r="D14" s="307"/>
      <c r="E14" s="307"/>
      <c r="G14" s="23" t="s">
        <v>77</v>
      </c>
      <c r="H14" s="121"/>
      <c r="I14" s="121"/>
      <c r="J14" s="121"/>
    </row>
    <row r="15" spans="2:10" x14ac:dyDescent="0.25">
      <c r="B15" s="23" t="s">
        <v>78</v>
      </c>
      <c r="C15" s="121" t="s">
        <v>103</v>
      </c>
      <c r="D15" s="307"/>
      <c r="E15" s="307"/>
      <c r="G15" s="23" t="s">
        <v>78</v>
      </c>
      <c r="H15" s="121"/>
      <c r="I15" s="121"/>
      <c r="J15" s="121"/>
    </row>
    <row r="16" spans="2:10" x14ac:dyDescent="0.25">
      <c r="C16" s="57"/>
      <c r="D16" s="57"/>
      <c r="E16" s="57"/>
      <c r="G16" s="23" t="s">
        <v>79</v>
      </c>
      <c r="H16" s="121"/>
      <c r="I16" s="121"/>
      <c r="J16" s="121"/>
    </row>
    <row r="17" spans="2:10" ht="15.75" x14ac:dyDescent="0.25">
      <c r="B17" s="22" t="s">
        <v>176</v>
      </c>
      <c r="G17" s="23" t="s">
        <v>80</v>
      </c>
      <c r="H17" s="121"/>
      <c r="I17" s="121"/>
      <c r="J17" s="121"/>
    </row>
    <row r="18" spans="2:10" x14ac:dyDescent="0.25">
      <c r="G18" s="23" t="s">
        <v>81</v>
      </c>
      <c r="H18" s="121"/>
      <c r="I18" s="121"/>
      <c r="J18" s="121"/>
    </row>
    <row r="19" spans="2:10" x14ac:dyDescent="0.25">
      <c r="B19" s="184" t="s">
        <v>177</v>
      </c>
      <c r="C19" s="184"/>
      <c r="D19" s="184"/>
      <c r="E19" s="184"/>
      <c r="G19" s="23" t="s">
        <v>82</v>
      </c>
      <c r="H19" s="121"/>
      <c r="I19" s="121"/>
      <c r="J19" s="121"/>
    </row>
    <row r="20" spans="2:10" x14ac:dyDescent="0.25">
      <c r="B20" s="23" t="s">
        <v>69</v>
      </c>
      <c r="C20" s="120" t="s">
        <v>178</v>
      </c>
      <c r="D20" s="306"/>
      <c r="E20" s="306"/>
      <c r="G20" s="23" t="s">
        <v>83</v>
      </c>
      <c r="H20" s="121"/>
      <c r="I20" s="121"/>
      <c r="J20" s="121"/>
    </row>
    <row r="21" spans="2:10" x14ac:dyDescent="0.25">
      <c r="B21" s="23" t="s">
        <v>70</v>
      </c>
      <c r="C21" s="121" t="s">
        <v>179</v>
      </c>
      <c r="D21" s="307"/>
      <c r="E21" s="307"/>
      <c r="G21" s="23" t="s">
        <v>84</v>
      </c>
      <c r="H21" s="121"/>
      <c r="I21" s="121"/>
      <c r="J21" s="121"/>
    </row>
    <row r="22" spans="2:10" x14ac:dyDescent="0.25">
      <c r="B22" s="23" t="s">
        <v>71</v>
      </c>
      <c r="C22" s="121" t="s">
        <v>180</v>
      </c>
      <c r="D22" s="307"/>
      <c r="E22" s="307"/>
      <c r="G22" s="23" t="s">
        <v>85</v>
      </c>
      <c r="H22" s="121"/>
      <c r="I22" s="121"/>
      <c r="J22" s="121"/>
    </row>
    <row r="23" spans="2:10" x14ac:dyDescent="0.25">
      <c r="B23" s="23" t="s">
        <v>72</v>
      </c>
      <c r="C23" s="121" t="s">
        <v>181</v>
      </c>
      <c r="D23" s="307"/>
      <c r="E23" s="307"/>
      <c r="G23" s="23" t="s">
        <v>86</v>
      </c>
      <c r="H23" s="121"/>
      <c r="I23" s="121"/>
      <c r="J23" s="121"/>
    </row>
    <row r="24" spans="2:10" x14ac:dyDescent="0.25">
      <c r="B24" s="23" t="s">
        <v>73</v>
      </c>
      <c r="C24" s="121"/>
      <c r="D24" s="307"/>
      <c r="E24" s="307"/>
      <c r="G24" s="23" t="s">
        <v>87</v>
      </c>
      <c r="H24" s="121"/>
      <c r="I24" s="121"/>
      <c r="J24" s="121"/>
    </row>
    <row r="25" spans="2:10" x14ac:dyDescent="0.25">
      <c r="B25" s="23" t="s">
        <v>74</v>
      </c>
      <c r="C25" s="121" t="s">
        <v>67</v>
      </c>
      <c r="D25" s="307"/>
      <c r="E25" s="307"/>
      <c r="G25" s="23" t="s">
        <v>88</v>
      </c>
      <c r="H25" s="121"/>
      <c r="I25" s="121"/>
      <c r="J25" s="121"/>
    </row>
    <row r="26" spans="2:10" x14ac:dyDescent="0.25">
      <c r="B26" s="23" t="s">
        <v>75</v>
      </c>
      <c r="C26" s="121" t="s">
        <v>101</v>
      </c>
      <c r="D26" s="307"/>
      <c r="E26" s="307"/>
      <c r="G26" s="23" t="s">
        <v>90</v>
      </c>
      <c r="H26" s="121"/>
      <c r="I26" s="121"/>
      <c r="J26" s="121"/>
    </row>
    <row r="27" spans="2:10" x14ac:dyDescent="0.25">
      <c r="B27" s="23" t="s">
        <v>76</v>
      </c>
      <c r="C27" s="121" t="s">
        <v>102</v>
      </c>
      <c r="D27" s="307"/>
      <c r="E27" s="307"/>
      <c r="G27" s="23" t="s">
        <v>91</v>
      </c>
      <c r="H27" s="121"/>
      <c r="I27" s="121"/>
      <c r="J27" s="121"/>
    </row>
    <row r="28" spans="2:10" x14ac:dyDescent="0.25">
      <c r="B28" s="23" t="s">
        <v>77</v>
      </c>
      <c r="C28" s="121" t="s">
        <v>104</v>
      </c>
      <c r="D28" s="307"/>
      <c r="E28" s="307"/>
      <c r="G28" s="23" t="s">
        <v>92</v>
      </c>
      <c r="H28" s="121"/>
      <c r="I28" s="121"/>
      <c r="J28" s="121"/>
    </row>
    <row r="29" spans="2:10" x14ac:dyDescent="0.25">
      <c r="B29" s="23" t="s">
        <v>78</v>
      </c>
      <c r="C29" s="121" t="s">
        <v>103</v>
      </c>
      <c r="D29" s="307"/>
      <c r="E29" s="307"/>
      <c r="G29" s="23" t="s">
        <v>93</v>
      </c>
      <c r="H29" s="121"/>
      <c r="I29" s="121"/>
      <c r="J29" s="121"/>
    </row>
    <row r="30" spans="2:10" x14ac:dyDescent="0.25">
      <c r="G30" s="23" t="s">
        <v>94</v>
      </c>
      <c r="H30" s="121"/>
      <c r="I30" s="121"/>
      <c r="J30" s="121"/>
    </row>
    <row r="31" spans="2:10" ht="15.75" x14ac:dyDescent="0.25">
      <c r="B31" s="22" t="s">
        <v>182</v>
      </c>
      <c r="G31" s="23" t="s">
        <v>95</v>
      </c>
      <c r="H31" s="121"/>
      <c r="I31" s="121"/>
      <c r="J31" s="121"/>
    </row>
    <row r="32" spans="2:10" x14ac:dyDescent="0.25">
      <c r="G32" s="23" t="s">
        <v>96</v>
      </c>
      <c r="H32" s="121"/>
      <c r="I32" s="121"/>
      <c r="J32" s="121"/>
    </row>
    <row r="33" spans="2:10" x14ac:dyDescent="0.25">
      <c r="B33" s="184" t="s">
        <v>183</v>
      </c>
      <c r="C33" s="184"/>
      <c r="D33" s="184"/>
      <c r="E33" s="184"/>
      <c r="G33" s="23" t="s">
        <v>97</v>
      </c>
      <c r="H33" s="121"/>
      <c r="I33" s="121"/>
      <c r="J33" s="121"/>
    </row>
    <row r="34" spans="2:10" x14ac:dyDescent="0.25">
      <c r="B34" s="23" t="s">
        <v>69</v>
      </c>
      <c r="C34" s="120" t="s">
        <v>184</v>
      </c>
      <c r="D34" s="306"/>
      <c r="E34" s="306"/>
      <c r="G34" s="23" t="s">
        <v>98</v>
      </c>
      <c r="H34" s="121"/>
      <c r="I34" s="121"/>
      <c r="J34" s="121"/>
    </row>
    <row r="35" spans="2:10" x14ac:dyDescent="0.25">
      <c r="B35" s="23" t="s">
        <v>70</v>
      </c>
      <c r="C35" s="121" t="s">
        <v>151</v>
      </c>
      <c r="D35" s="307"/>
      <c r="E35" s="307"/>
      <c r="G35" s="23" t="s">
        <v>99</v>
      </c>
      <c r="H35" s="122"/>
      <c r="I35" s="122"/>
      <c r="J35" s="122"/>
    </row>
    <row r="36" spans="2:10" x14ac:dyDescent="0.25">
      <c r="B36" s="23" t="s">
        <v>71</v>
      </c>
      <c r="C36" s="121" t="s">
        <v>185</v>
      </c>
      <c r="D36" s="307"/>
      <c r="E36" s="307"/>
    </row>
    <row r="37" spans="2:10" x14ac:dyDescent="0.25">
      <c r="B37" s="23" t="s">
        <v>72</v>
      </c>
      <c r="C37" s="121" t="s">
        <v>186</v>
      </c>
      <c r="D37" s="307"/>
      <c r="E37" s="307"/>
    </row>
    <row r="38" spans="2:10" x14ac:dyDescent="0.25">
      <c r="B38" s="23" t="s">
        <v>73</v>
      </c>
      <c r="C38" s="121" t="s">
        <v>187</v>
      </c>
      <c r="D38" s="307"/>
      <c r="E38" s="307"/>
    </row>
    <row r="39" spans="2:10" x14ac:dyDescent="0.25">
      <c r="B39" s="23" t="s">
        <v>74</v>
      </c>
      <c r="C39" s="121" t="s">
        <v>67</v>
      </c>
      <c r="D39" s="307"/>
      <c r="E39" s="307"/>
    </row>
    <row r="40" spans="2:10" x14ac:dyDescent="0.25">
      <c r="B40" s="23" t="s">
        <v>75</v>
      </c>
      <c r="C40" s="121" t="s">
        <v>101</v>
      </c>
      <c r="D40" s="307"/>
      <c r="E40" s="307"/>
    </row>
    <row r="41" spans="2:10" x14ac:dyDescent="0.25">
      <c r="B41" s="23" t="s">
        <v>76</v>
      </c>
      <c r="C41" s="121" t="s">
        <v>102</v>
      </c>
      <c r="D41" s="307"/>
      <c r="E41" s="307"/>
    </row>
    <row r="42" spans="2:10" x14ac:dyDescent="0.25">
      <c r="B42" s="23" t="s">
        <v>77</v>
      </c>
      <c r="C42" s="121" t="s">
        <v>104</v>
      </c>
      <c r="D42" s="307"/>
      <c r="E42" s="307"/>
    </row>
    <row r="43" spans="2:10" x14ac:dyDescent="0.25">
      <c r="B43" s="23" t="s">
        <v>78</v>
      </c>
      <c r="C43" s="121" t="s">
        <v>103</v>
      </c>
      <c r="D43" s="307"/>
      <c r="E43" s="307"/>
    </row>
  </sheetData>
  <sheetProtection password="CCF4" sheet="1" objects="1" scenarios="1"/>
  <mergeCells count="3">
    <mergeCell ref="B4:E4"/>
    <mergeCell ref="G4:J4"/>
    <mergeCell ref="H6:J6"/>
  </mergeCells>
  <dataValidations count="2">
    <dataValidation allowBlank="1" showInputMessage="1" showErrorMessage="1" prompt="Hier bitte den Regionalverband eintragen." sqref="H7" xr:uid="{00000000-0002-0000-0700-000000000000}"/>
    <dataValidation allowBlank="1" showInputMessage="1" showErrorMessage="1" prompt="Hier bitte Externe Projektträger eintragen." sqref="H8:H35" xr:uid="{00000000-0002-0000-0700-000001000000}"/>
  </dataValidations>
  <pageMargins left="0.70866141732283472" right="0.70866141732283472" top="0.78740157480314965" bottom="0.78740157480314965" header="0.31496062992125984" footer="0.31496062992125984"/>
  <pageSetup paperSize="9" scale="64" orientation="portrait" r:id="rId1"/>
  <headerFooter>
    <oddFooter>&amp;L&amp;D&amp;C&amp;F&amp;RUnterschrift:&amp;U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Hier bitte die jeweilige RM GmbH einsetzen." xr:uid="{00000000-0002-0000-0700-000002000000}">
          <x14:formula1>
            <xm:f>Listen!$H$2:$H$8</xm:f>
          </x14:formula1>
          <xm:sqref>H6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4"/>
  <dimension ref="B1:K112"/>
  <sheetViews>
    <sheetView zoomScaleNormal="100" workbookViewId="0">
      <selection activeCell="L12" sqref="L12"/>
    </sheetView>
  </sheetViews>
  <sheetFormatPr baseColWidth="10" defaultRowHeight="15" outlineLevelRow="1" outlineLevelCol="1" x14ac:dyDescent="0.25"/>
  <cols>
    <col min="1" max="1" width="5.5703125" style="1" customWidth="1"/>
    <col min="2" max="2" width="23.85546875" style="1" customWidth="1"/>
    <col min="3" max="3" width="13.140625" style="1" customWidth="1"/>
    <col min="4" max="4" width="12.28515625" style="1" customWidth="1"/>
    <col min="5" max="9" width="15.7109375" style="1" customWidth="1"/>
    <col min="10" max="10" width="15.7109375" style="1" hidden="1" customWidth="1" outlineLevel="1"/>
    <col min="11" max="11" width="5" style="1" customWidth="1" collapsed="1"/>
    <col min="12" max="16384" width="11.42578125" style="1"/>
  </cols>
  <sheetData>
    <row r="1" spans="2:11" x14ac:dyDescent="0.25">
      <c r="G1" s="165">
        <f>+C48-SUM(F112:I112)</f>
        <v>0</v>
      </c>
      <c r="H1" s="135" t="str">
        <f>+IF(G1&lt;&gt;0,"Summe ind. SK stimmt nicht mit mit Summe Kostenverteilung überein!","")</f>
        <v/>
      </c>
    </row>
    <row r="2" spans="2:11" ht="15.75" x14ac:dyDescent="0.25">
      <c r="B2" s="22" t="s">
        <v>40</v>
      </c>
      <c r="D2" s="92">
        <f>+Finanztabelle!$F$2</f>
        <v>2024</v>
      </c>
    </row>
    <row r="3" spans="2:11" ht="15.75" x14ac:dyDescent="0.25">
      <c r="B3" s="22"/>
      <c r="F3" s="141" t="str">
        <f>+CONCATENATE("01.01.",D2)</f>
        <v>01.01.2024</v>
      </c>
      <c r="G3" s="326"/>
      <c r="H3" s="327"/>
    </row>
    <row r="4" spans="2:11" x14ac:dyDescent="0.25">
      <c r="B4" s="32"/>
      <c r="C4" s="33" t="s">
        <v>45</v>
      </c>
      <c r="D4" s="33" t="s">
        <v>41</v>
      </c>
      <c r="E4" s="34" t="s">
        <v>58</v>
      </c>
      <c r="F4" s="324">
        <f>+D2</f>
        <v>2024</v>
      </c>
      <c r="G4" s="325">
        <f>+F4</f>
        <v>2024</v>
      </c>
      <c r="H4" s="325">
        <f>+G4</f>
        <v>2024</v>
      </c>
      <c r="I4" s="325">
        <f>+H4</f>
        <v>2024</v>
      </c>
      <c r="J4" s="129"/>
    </row>
    <row r="5" spans="2:11" x14ac:dyDescent="0.25">
      <c r="B5" s="33" t="s">
        <v>39</v>
      </c>
      <c r="C5" s="33" t="s">
        <v>37</v>
      </c>
      <c r="D5" s="33" t="s">
        <v>42</v>
      </c>
      <c r="E5" s="187" t="s">
        <v>65</v>
      </c>
      <c r="F5" s="185" t="s">
        <v>188</v>
      </c>
      <c r="G5" s="186" t="s">
        <v>189</v>
      </c>
      <c r="H5" s="186" t="s">
        <v>190</v>
      </c>
      <c r="I5" s="186" t="s">
        <v>191</v>
      </c>
      <c r="J5" s="130"/>
    </row>
    <row r="6" spans="2:11" ht="5.0999999999999996" customHeight="1" x14ac:dyDescent="0.25">
      <c r="B6" s="36"/>
      <c r="C6" s="36"/>
      <c r="G6" s="37" t="s">
        <v>105</v>
      </c>
      <c r="H6" s="37"/>
      <c r="I6" s="38"/>
    </row>
    <row r="7" spans="2:11" x14ac:dyDescent="0.25">
      <c r="B7" s="420"/>
      <c r="C7" s="410"/>
      <c r="D7" s="411"/>
      <c r="E7" s="408"/>
      <c r="F7" s="28" t="str">
        <f>+IF($D7=Listen!$D$2,'Planung ind. Sachkosten'!$C7:$C8/4,"")</f>
        <v/>
      </c>
      <c r="G7" s="28" t="str">
        <f>+IF($D7=Listen!$D$2,'Planung ind. Sachkosten'!$C7:$C8/4,"")</f>
        <v/>
      </c>
      <c r="H7" s="28" t="str">
        <f>+IF($D7=Listen!$D$2,'Planung ind. Sachkosten'!$C7:$C8/4,"")</f>
        <v/>
      </c>
      <c r="I7" s="28" t="str">
        <f>+IF($D7=Listen!$D$2,'Planung ind. Sachkosten'!$C7:$C8/4,"")</f>
        <v/>
      </c>
      <c r="J7" s="28">
        <f>E7</f>
        <v>0</v>
      </c>
      <c r="K7" s="27"/>
    </row>
    <row r="8" spans="2:11" x14ac:dyDescent="0.25">
      <c r="B8" s="421"/>
      <c r="C8" s="403"/>
      <c r="D8" s="419"/>
      <c r="E8" s="413"/>
      <c r="F8" s="309"/>
      <c r="G8" s="309"/>
      <c r="H8" s="309"/>
      <c r="I8" s="309"/>
      <c r="J8" s="28">
        <f>E7</f>
        <v>0</v>
      </c>
      <c r="K8" s="27"/>
    </row>
    <row r="9" spans="2:11" x14ac:dyDescent="0.25">
      <c r="B9" s="422"/>
      <c r="C9" s="403"/>
      <c r="D9" s="411"/>
      <c r="E9" s="408"/>
      <c r="F9" s="28" t="str">
        <f>+IF($D9=Listen!$D$2,'Planung ind. Sachkosten'!$C9:$C10/4,"")</f>
        <v/>
      </c>
      <c r="G9" s="28" t="str">
        <f>+IF($D9=Listen!$D$2,'Planung ind. Sachkosten'!$C9:$C10/4,"")</f>
        <v/>
      </c>
      <c r="H9" s="28" t="str">
        <f>+IF($D9=Listen!$D$2,'Planung ind. Sachkosten'!$C9:$C10/4,"")</f>
        <v/>
      </c>
      <c r="I9" s="28" t="str">
        <f>+IF($D9=Listen!$D$2,'Planung ind. Sachkosten'!$C9:$C10/4,"")</f>
        <v/>
      </c>
      <c r="J9" s="28">
        <f>E9</f>
        <v>0</v>
      </c>
    </row>
    <row r="10" spans="2:11" x14ac:dyDescent="0.25">
      <c r="B10" s="417"/>
      <c r="C10" s="403"/>
      <c r="D10" s="419"/>
      <c r="E10" s="413"/>
      <c r="F10" s="309"/>
      <c r="G10" s="309"/>
      <c r="H10" s="309"/>
      <c r="I10" s="309"/>
      <c r="J10" s="28">
        <f>E9</f>
        <v>0</v>
      </c>
    </row>
    <row r="11" spans="2:11" x14ac:dyDescent="0.25">
      <c r="B11" s="416"/>
      <c r="C11" s="403"/>
      <c r="D11" s="411"/>
      <c r="E11" s="408"/>
      <c r="F11" s="28" t="str">
        <f>+IF($D11=Listen!$D$2,'Planung ind. Sachkosten'!$C11:$C12/4,"")</f>
        <v/>
      </c>
      <c r="G11" s="28" t="str">
        <f>+IF($D11=Listen!$D$2,'Planung ind. Sachkosten'!$C11:$C12/4,"")</f>
        <v/>
      </c>
      <c r="H11" s="28" t="str">
        <f>+IF($D11=Listen!$D$2,'Planung ind. Sachkosten'!$C11:$C12/4,"")</f>
        <v/>
      </c>
      <c r="I11" s="28" t="str">
        <f>+IF($D11=Listen!$D$2,'Planung ind. Sachkosten'!$C11:$C12/4,"")</f>
        <v/>
      </c>
      <c r="J11" s="28">
        <f>E11</f>
        <v>0</v>
      </c>
    </row>
    <row r="12" spans="2:11" x14ac:dyDescent="0.25">
      <c r="B12" s="417"/>
      <c r="C12" s="418"/>
      <c r="D12" s="419"/>
      <c r="E12" s="413"/>
      <c r="F12" s="309"/>
      <c r="G12" s="309"/>
      <c r="H12" s="309"/>
      <c r="I12" s="309"/>
      <c r="J12" s="28">
        <f>E11</f>
        <v>0</v>
      </c>
    </row>
    <row r="13" spans="2:11" x14ac:dyDescent="0.25">
      <c r="B13" s="416"/>
      <c r="C13" s="403"/>
      <c r="D13" s="411"/>
      <c r="E13" s="408"/>
      <c r="F13" s="28" t="str">
        <f>+IF($D13=Listen!$D$2,'Planung ind. Sachkosten'!$C13:$C14/4,"")</f>
        <v/>
      </c>
      <c r="G13" s="28" t="str">
        <f>+IF($D13=Listen!$D$2,'Planung ind. Sachkosten'!$C13:$C14/4,"")</f>
        <v/>
      </c>
      <c r="H13" s="28" t="str">
        <f>+IF($D13=Listen!$D$2,'Planung ind. Sachkosten'!$C13:$C14/4,"")</f>
        <v/>
      </c>
      <c r="I13" s="28" t="str">
        <f>+IF($D13=Listen!$D$2,'Planung ind. Sachkosten'!$C13:$C14/4,"")</f>
        <v/>
      </c>
      <c r="J13" s="28">
        <f>E13</f>
        <v>0</v>
      </c>
    </row>
    <row r="14" spans="2:11" x14ac:dyDescent="0.25">
      <c r="B14" s="417"/>
      <c r="C14" s="418"/>
      <c r="D14" s="419"/>
      <c r="E14" s="413"/>
      <c r="F14" s="309"/>
      <c r="G14" s="309"/>
      <c r="H14" s="309"/>
      <c r="I14" s="309"/>
      <c r="J14" s="28">
        <f>E13</f>
        <v>0</v>
      </c>
      <c r="K14" s="27"/>
    </row>
    <row r="15" spans="2:11" x14ac:dyDescent="0.25">
      <c r="B15" s="416"/>
      <c r="C15" s="403"/>
      <c r="D15" s="411"/>
      <c r="E15" s="408"/>
      <c r="F15" s="28" t="str">
        <f>+IF($D15=Listen!$D$2,'Planung ind. Sachkosten'!$C15:$C16/4,"")</f>
        <v/>
      </c>
      <c r="G15" s="28" t="str">
        <f>+IF($D15=Listen!$D$2,'Planung ind. Sachkosten'!$C15:$C16/4,"")</f>
        <v/>
      </c>
      <c r="H15" s="28" t="str">
        <f>+IF($D15=Listen!$D$2,'Planung ind. Sachkosten'!$C15:$C16/4,"")</f>
        <v/>
      </c>
      <c r="I15" s="28" t="str">
        <f>+IF($D15=Listen!$D$2,'Planung ind. Sachkosten'!$C15:$C16/4,"")</f>
        <v/>
      </c>
      <c r="J15" s="28">
        <f>E15</f>
        <v>0</v>
      </c>
    </row>
    <row r="16" spans="2:11" x14ac:dyDescent="0.25">
      <c r="B16" s="417"/>
      <c r="C16" s="418"/>
      <c r="D16" s="419"/>
      <c r="E16" s="413"/>
      <c r="F16" s="309"/>
      <c r="G16" s="309"/>
      <c r="H16" s="309"/>
      <c r="I16" s="309"/>
      <c r="J16" s="28">
        <f>E15</f>
        <v>0</v>
      </c>
    </row>
    <row r="17" spans="2:11" x14ac:dyDescent="0.25">
      <c r="B17" s="416"/>
      <c r="C17" s="403"/>
      <c r="D17" s="411"/>
      <c r="E17" s="408"/>
      <c r="F17" s="28" t="str">
        <f>+IF($D17=Listen!$D$2,'Planung ind. Sachkosten'!$C17:$C18/4,"")</f>
        <v/>
      </c>
      <c r="G17" s="28" t="str">
        <f>+IF($D17=Listen!$D$2,'Planung ind. Sachkosten'!$C17:$C18/4,"")</f>
        <v/>
      </c>
      <c r="H17" s="28" t="str">
        <f>+IF($D17=Listen!$D$2,'Planung ind. Sachkosten'!$C17:$C18/4,"")</f>
        <v/>
      </c>
      <c r="I17" s="28" t="str">
        <f>+IF($D17=Listen!$D$2,'Planung ind. Sachkosten'!$C17:$C18/4,"")</f>
        <v/>
      </c>
      <c r="J17" s="28">
        <f>E17</f>
        <v>0</v>
      </c>
    </row>
    <row r="18" spans="2:11" x14ac:dyDescent="0.25">
      <c r="B18" s="417"/>
      <c r="C18" s="418"/>
      <c r="D18" s="419"/>
      <c r="E18" s="413"/>
      <c r="F18" s="309"/>
      <c r="G18" s="309"/>
      <c r="H18" s="309"/>
      <c r="I18" s="309"/>
      <c r="J18" s="28">
        <f>E17</f>
        <v>0</v>
      </c>
    </row>
    <row r="19" spans="2:11" x14ac:dyDescent="0.25">
      <c r="B19" s="416"/>
      <c r="C19" s="403"/>
      <c r="D19" s="411"/>
      <c r="E19" s="408"/>
      <c r="F19" s="28" t="str">
        <f>+IF($D19=Listen!$D$2,'Planung ind. Sachkosten'!$C19:$C20/4,"")</f>
        <v/>
      </c>
      <c r="G19" s="28" t="str">
        <f>+IF($D19=Listen!$D$2,'Planung ind. Sachkosten'!$C19:$C20/4,"")</f>
        <v/>
      </c>
      <c r="H19" s="28" t="str">
        <f>+IF($D19=Listen!$D$2,'Planung ind. Sachkosten'!$C19:$C20/4,"")</f>
        <v/>
      </c>
      <c r="I19" s="28" t="str">
        <f>+IF($D19=Listen!$D$2,'Planung ind. Sachkosten'!$C19:$C20/4,"")</f>
        <v/>
      </c>
      <c r="J19" s="28">
        <f>E19</f>
        <v>0</v>
      </c>
    </row>
    <row r="20" spans="2:11" x14ac:dyDescent="0.25">
      <c r="B20" s="417"/>
      <c r="C20" s="418"/>
      <c r="D20" s="419"/>
      <c r="E20" s="413"/>
      <c r="F20" s="309"/>
      <c r="G20" s="309"/>
      <c r="H20" s="309"/>
      <c r="I20" s="309"/>
      <c r="J20" s="28">
        <f>E19</f>
        <v>0</v>
      </c>
    </row>
    <row r="21" spans="2:11" x14ac:dyDescent="0.25">
      <c r="B21" s="401"/>
      <c r="C21" s="403"/>
      <c r="D21" s="411"/>
      <c r="E21" s="407"/>
      <c r="F21" s="28" t="str">
        <f>+IF($D21=Listen!$D$2,'Planung ind. Sachkosten'!$C21:$C22/4,"")</f>
        <v/>
      </c>
      <c r="G21" s="28" t="str">
        <f>+IF($D21=Listen!$D$2,'Planung ind. Sachkosten'!$C21:$C22/4,"")</f>
        <v/>
      </c>
      <c r="H21" s="28" t="str">
        <f>+IF($D21=Listen!$D$2,'Planung ind. Sachkosten'!$C21:$C22/4,"")</f>
        <v/>
      </c>
      <c r="I21" s="28" t="str">
        <f>+IF($D21=Listen!$D$2,'Planung ind. Sachkosten'!$C21:$C22/4,"")</f>
        <v/>
      </c>
      <c r="J21" s="28">
        <f>E21</f>
        <v>0</v>
      </c>
    </row>
    <row r="22" spans="2:11" x14ac:dyDescent="0.25">
      <c r="B22" s="409"/>
      <c r="C22" s="418"/>
      <c r="D22" s="412"/>
      <c r="E22" s="413"/>
      <c r="F22" s="309"/>
      <c r="G22" s="309"/>
      <c r="H22" s="309"/>
      <c r="I22" s="309"/>
      <c r="J22" s="28">
        <f>E21</f>
        <v>0</v>
      </c>
    </row>
    <row r="23" spans="2:11" x14ac:dyDescent="0.25">
      <c r="B23" s="423"/>
      <c r="C23" s="403"/>
      <c r="D23" s="411"/>
      <c r="E23" s="407"/>
      <c r="F23" s="28" t="str">
        <f>+IF($D23=Listen!$D$2,'Planung ind. Sachkosten'!$C23:$C24/4,"")</f>
        <v/>
      </c>
      <c r="G23" s="28" t="str">
        <f>+IF($D23=Listen!$D$2,'Planung ind. Sachkosten'!$C23:$C24/4,"")</f>
        <v/>
      </c>
      <c r="H23" s="28" t="str">
        <f>+IF($D23=Listen!$D$2,'Planung ind. Sachkosten'!$C23:$C24/4,"")</f>
        <v/>
      </c>
      <c r="I23" s="28" t="str">
        <f>+IF($D23=Listen!$D$2,'Planung ind. Sachkosten'!$C23:$C24/4,"")</f>
        <v/>
      </c>
      <c r="J23" s="28">
        <f>E23</f>
        <v>0</v>
      </c>
      <c r="K23" s="27"/>
    </row>
    <row r="24" spans="2:11" x14ac:dyDescent="0.25">
      <c r="B24" s="421"/>
      <c r="C24" s="410"/>
      <c r="D24" s="412"/>
      <c r="E24" s="413"/>
      <c r="F24" s="309"/>
      <c r="G24" s="309"/>
      <c r="H24" s="309"/>
      <c r="I24" s="309"/>
      <c r="J24" s="28">
        <f>E23</f>
        <v>0</v>
      </c>
      <c r="K24" s="27"/>
    </row>
    <row r="25" spans="2:11" x14ac:dyDescent="0.25">
      <c r="B25" s="401"/>
      <c r="C25" s="403"/>
      <c r="D25" s="411"/>
      <c r="E25" s="407"/>
      <c r="F25" s="28" t="str">
        <f>+IF($D25=Listen!$D$2,'Planung ind. Sachkosten'!$C25:$C26/4,"")</f>
        <v/>
      </c>
      <c r="G25" s="28" t="str">
        <f>+IF($D25=Listen!$D$2,'Planung ind. Sachkosten'!$C25:$C26/4,"")</f>
        <v/>
      </c>
      <c r="H25" s="28" t="str">
        <f>+IF($D25=Listen!$D$2,'Planung ind. Sachkosten'!$C25:$C26/4,"")</f>
        <v/>
      </c>
      <c r="I25" s="28" t="str">
        <f>+IF($D25=Listen!$D$2,'Planung ind. Sachkosten'!$C25:$C26/4,"")</f>
        <v/>
      </c>
      <c r="J25" s="28">
        <f>E25</f>
        <v>0</v>
      </c>
    </row>
    <row r="26" spans="2:11" x14ac:dyDescent="0.25">
      <c r="B26" s="409"/>
      <c r="C26" s="410"/>
      <c r="D26" s="412"/>
      <c r="E26" s="413"/>
      <c r="F26" s="309"/>
      <c r="G26" s="309"/>
      <c r="H26" s="309"/>
      <c r="I26" s="309"/>
      <c r="J26" s="28">
        <f>E25</f>
        <v>0</v>
      </c>
    </row>
    <row r="27" spans="2:11" x14ac:dyDescent="0.25">
      <c r="B27" s="401"/>
      <c r="C27" s="403"/>
      <c r="D27" s="411"/>
      <c r="E27" s="407"/>
      <c r="F27" s="28" t="str">
        <f>+IF($D27=Listen!$D$2,'Planung ind. Sachkosten'!$C27:$C28/4,"")</f>
        <v/>
      </c>
      <c r="G27" s="28" t="str">
        <f>+IF($D27=Listen!$D$2,'Planung ind. Sachkosten'!$C27:$C28/4,"")</f>
        <v/>
      </c>
      <c r="H27" s="28" t="str">
        <f>+IF($D27=Listen!$D$2,'Planung ind. Sachkosten'!$C27:$C28/4,"")</f>
        <v/>
      </c>
      <c r="I27" s="28" t="str">
        <f>+IF($D27=Listen!$D$2,'Planung ind. Sachkosten'!$C27:$C28/4,"")</f>
        <v/>
      </c>
      <c r="J27" s="28">
        <f>E27</f>
        <v>0</v>
      </c>
    </row>
    <row r="28" spans="2:11" x14ac:dyDescent="0.25">
      <c r="B28" s="409"/>
      <c r="C28" s="410"/>
      <c r="D28" s="412"/>
      <c r="E28" s="413"/>
      <c r="F28" s="309"/>
      <c r="G28" s="309"/>
      <c r="H28" s="309"/>
      <c r="I28" s="309"/>
      <c r="J28" s="28">
        <f>E27</f>
        <v>0</v>
      </c>
    </row>
    <row r="29" spans="2:11" x14ac:dyDescent="0.25">
      <c r="B29" s="401"/>
      <c r="C29" s="403"/>
      <c r="D29" s="411"/>
      <c r="E29" s="407"/>
      <c r="F29" s="28" t="str">
        <f>+IF($D29=Listen!$D$2,'Planung ind. Sachkosten'!$C29:$C30/4,"")</f>
        <v/>
      </c>
      <c r="G29" s="28" t="str">
        <f>+IF($D29=Listen!$D$2,'Planung ind. Sachkosten'!$C29:$C30/4,"")</f>
        <v/>
      </c>
      <c r="H29" s="28" t="str">
        <f>+IF($D29=Listen!$D$2,'Planung ind. Sachkosten'!$C29:$C30/4,"")</f>
        <v/>
      </c>
      <c r="I29" s="28" t="str">
        <f>+IF($D29=Listen!$D$2,'Planung ind. Sachkosten'!$C29:$C30/4,"")</f>
        <v/>
      </c>
      <c r="J29" s="28">
        <f>E29</f>
        <v>0</v>
      </c>
    </row>
    <row r="30" spans="2:11" x14ac:dyDescent="0.25">
      <c r="B30" s="409"/>
      <c r="C30" s="410"/>
      <c r="D30" s="412"/>
      <c r="E30" s="413"/>
      <c r="F30" s="309"/>
      <c r="G30" s="309"/>
      <c r="H30" s="309"/>
      <c r="I30" s="309"/>
      <c r="J30" s="28">
        <f>E29</f>
        <v>0</v>
      </c>
      <c r="K30" s="27"/>
    </row>
    <row r="31" spans="2:11" x14ac:dyDescent="0.25">
      <c r="B31" s="401"/>
      <c r="C31" s="403"/>
      <c r="D31" s="411"/>
      <c r="E31" s="407"/>
      <c r="F31" s="28" t="str">
        <f>+IF($D31=Listen!$D$2,'Planung ind. Sachkosten'!$C31:$C32/4,"")</f>
        <v/>
      </c>
      <c r="G31" s="28" t="str">
        <f>+IF($D31=Listen!$D$2,'Planung ind. Sachkosten'!$C31:$C32/4,"")</f>
        <v/>
      </c>
      <c r="H31" s="28" t="str">
        <f>+IF($D31=Listen!$D$2,'Planung ind. Sachkosten'!$C31:$C32/4,"")</f>
        <v/>
      </c>
      <c r="I31" s="28" t="str">
        <f>+IF($D31=Listen!$D$2,'Planung ind. Sachkosten'!$C31:$C32/4,"")</f>
        <v/>
      </c>
      <c r="J31" s="28">
        <f>E31</f>
        <v>0</v>
      </c>
    </row>
    <row r="32" spans="2:11" x14ac:dyDescent="0.25">
      <c r="B32" s="409"/>
      <c r="C32" s="410"/>
      <c r="D32" s="412"/>
      <c r="E32" s="413"/>
      <c r="F32" s="309"/>
      <c r="G32" s="309"/>
      <c r="H32" s="309"/>
      <c r="I32" s="309"/>
      <c r="J32" s="28">
        <f>E31</f>
        <v>0</v>
      </c>
    </row>
    <row r="33" spans="2:10" x14ac:dyDescent="0.25">
      <c r="B33" s="401"/>
      <c r="C33" s="403"/>
      <c r="D33" s="411"/>
      <c r="E33" s="407"/>
      <c r="F33" s="28" t="str">
        <f>+IF($D33=Listen!$D$2,'Planung ind. Sachkosten'!$C33:$C34/4,"")</f>
        <v/>
      </c>
      <c r="G33" s="28" t="str">
        <f>+IF($D33=Listen!$D$2,'Planung ind. Sachkosten'!$C33:$C34/4,"")</f>
        <v/>
      </c>
      <c r="H33" s="28" t="str">
        <f>+IF($D33=Listen!$D$2,'Planung ind. Sachkosten'!$C33:$C34/4,"")</f>
        <v/>
      </c>
      <c r="I33" s="28" t="str">
        <f>+IF($D33=Listen!$D$2,'Planung ind. Sachkosten'!$C33:$C34/4,"")</f>
        <v/>
      </c>
      <c r="J33" s="28">
        <f>E33</f>
        <v>0</v>
      </c>
    </row>
    <row r="34" spans="2:10" x14ac:dyDescent="0.25">
      <c r="B34" s="409"/>
      <c r="C34" s="410"/>
      <c r="D34" s="412"/>
      <c r="E34" s="413"/>
      <c r="F34" s="309"/>
      <c r="G34" s="309"/>
      <c r="H34" s="309"/>
      <c r="I34" s="309"/>
      <c r="J34" s="28">
        <f>E33</f>
        <v>0</v>
      </c>
    </row>
    <row r="35" spans="2:10" x14ac:dyDescent="0.25">
      <c r="B35" s="401"/>
      <c r="C35" s="403"/>
      <c r="D35" s="411"/>
      <c r="E35" s="407"/>
      <c r="F35" s="28" t="str">
        <f>+IF($D35=Listen!$D$2,'Planung ind. Sachkosten'!$C35:$C36/4,"")</f>
        <v/>
      </c>
      <c r="G35" s="28" t="str">
        <f>+IF($D35=Listen!$D$2,'Planung ind. Sachkosten'!$C35:$C36/4,"")</f>
        <v/>
      </c>
      <c r="H35" s="28" t="str">
        <f>+IF($D35=Listen!$D$2,'Planung ind. Sachkosten'!$C35:$C36/4,"")</f>
        <v/>
      </c>
      <c r="I35" s="28" t="str">
        <f>+IF($D35=Listen!$D$2,'Planung ind. Sachkosten'!$C35:$C36/4,"")</f>
        <v/>
      </c>
      <c r="J35" s="28">
        <f>E35</f>
        <v>0</v>
      </c>
    </row>
    <row r="36" spans="2:10" x14ac:dyDescent="0.25">
      <c r="B36" s="409"/>
      <c r="C36" s="410"/>
      <c r="D36" s="412"/>
      <c r="E36" s="413"/>
      <c r="F36" s="309"/>
      <c r="G36" s="309"/>
      <c r="H36" s="309"/>
      <c r="I36" s="309"/>
      <c r="J36" s="28">
        <f>E35</f>
        <v>0</v>
      </c>
    </row>
    <row r="37" spans="2:10" x14ac:dyDescent="0.25">
      <c r="B37" s="401"/>
      <c r="C37" s="403"/>
      <c r="D37" s="405"/>
      <c r="E37" s="407"/>
      <c r="F37" s="28" t="str">
        <f>+IF($D37=Listen!$D$2,'Planung ind. Sachkosten'!$C37:$C38/4,"")</f>
        <v/>
      </c>
      <c r="G37" s="28" t="str">
        <f>+IF($D37=Listen!$D$2,'Planung ind. Sachkosten'!$C37:$C38/4,"")</f>
        <v/>
      </c>
      <c r="H37" s="28" t="str">
        <f>+IF($D37=Listen!$D$2,'Planung ind. Sachkosten'!$C37:$C38/4,"")</f>
        <v/>
      </c>
      <c r="I37" s="28" t="str">
        <f>+IF($D37=Listen!$D$2,'Planung ind. Sachkosten'!$C37:$C38/4,"")</f>
        <v/>
      </c>
      <c r="J37" s="28">
        <f>E37</f>
        <v>0</v>
      </c>
    </row>
    <row r="38" spans="2:10" x14ac:dyDescent="0.25">
      <c r="B38" s="409"/>
      <c r="C38" s="404"/>
      <c r="D38" s="412"/>
      <c r="E38" s="413"/>
      <c r="F38" s="309"/>
      <c r="G38" s="309"/>
      <c r="H38" s="309"/>
      <c r="I38" s="309"/>
      <c r="J38" s="28">
        <f>E37</f>
        <v>0</v>
      </c>
    </row>
    <row r="39" spans="2:10" x14ac:dyDescent="0.25">
      <c r="B39" s="401"/>
      <c r="C39" s="403"/>
      <c r="D39" s="405"/>
      <c r="E39" s="407"/>
      <c r="F39" s="28" t="str">
        <f>+IF($D39=Listen!$D$2,'Planung ind. Sachkosten'!$C39:$C40/4,"")</f>
        <v/>
      </c>
      <c r="G39" s="28" t="str">
        <f>+IF($D39=Listen!$D$2,'Planung ind. Sachkosten'!$C39:$C40/4,"")</f>
        <v/>
      </c>
      <c r="H39" s="28" t="str">
        <f>+IF($D39=Listen!$D$2,'Planung ind. Sachkosten'!$C39:$C40/4,"")</f>
        <v/>
      </c>
      <c r="I39" s="28" t="str">
        <f>+IF($D39=Listen!$D$2,'Planung ind. Sachkosten'!$C39:$C40/4,"")</f>
        <v/>
      </c>
      <c r="J39" s="28">
        <f>E39</f>
        <v>0</v>
      </c>
    </row>
    <row r="40" spans="2:10" x14ac:dyDescent="0.25">
      <c r="B40" s="402"/>
      <c r="C40" s="404"/>
      <c r="D40" s="406"/>
      <c r="E40" s="408"/>
      <c r="F40" s="309"/>
      <c r="G40" s="309"/>
      <c r="H40" s="309"/>
      <c r="I40" s="309"/>
      <c r="J40" s="28">
        <f>E39</f>
        <v>0</v>
      </c>
    </row>
    <row r="41" spans="2:10" ht="30" customHeight="1" x14ac:dyDescent="0.25">
      <c r="B41" s="275" t="s">
        <v>156</v>
      </c>
      <c r="C41" s="169">
        <f>SUM(C7:C40)</f>
        <v>0</v>
      </c>
      <c r="D41" s="278"/>
      <c r="E41" s="278"/>
      <c r="F41" s="28"/>
      <c r="G41" s="28"/>
      <c r="H41" s="28"/>
      <c r="I41" s="28"/>
      <c r="J41" s="28"/>
    </row>
    <row r="42" spans="2:10" ht="30" customHeight="1" x14ac:dyDescent="0.25">
      <c r="B42" s="275" t="s">
        <v>320</v>
      </c>
      <c r="C42" s="276">
        <f>+IF(Projekt1!D3="RM",-Projekt1!E24,0)+IF(Projekt2!D3="RM",-Projekt2!E24,0)+IF(Projekt3!D3="RM",-Projekt3!E24,0)+IF(Projekt4!D3="RM",-Projekt4!E24,0)+IF(Projekt5!D3="RM",-Projekt5!E24,0)+IF(Projekt6!D3="RM",-Projekt6!E24,0)+IF(Projekt7!D3="RM",-Projekt7!E24,0)+IF(Projekt8!D3="RM",-Projekt8!E24,0)+IF(Projekt9!D3="RM",-Projekt9!E24,0)+IF(Projekt10!D3="RM",-Projekt10!E24,0)+IF(Projekt11!D3="RM",-Projekt11!E24,0)+IF(Projekt12!D3="RM",-Projekt12!E24,0)+IF(Projekt13!D3="RM",-Projekt13!E24,0)+IF(Projekt14!D3="RM",-Projekt14!E24,0)+IF(Projekt15!D3="RM",-Projekt15!E24,0)+IF(Projekt16!D3="RM",-Projekt16!E24,0)+IF(Projekt17!D3="RM",-Projekt17!E24,0)+IF(Projekt18!D3="RM",-Projekt18!E24,0)+IF(Projekt19!D3="RM",-Projekt19!E24,0)+IF(Projekt20!D3="RM",-Projekt20!E24,0)+IF(Projekt21!D3="RM",-Projekt21!E24,0)+IF(Projekt22!D3="RM",-Projekt22!E24,0)+IF(Projekt23!D3="RM",-Projekt23!E24,0)+IF(Projekt24!D3="RM",-Projekt24!E24,0)+IF(Projekt25!D3="RM",-Projekt25!E24,0)+IF(Projekt36!D3="RM",-Projekt36!E37,0)+IF(Projekt37!D3="RM",-Projekt37!E37,0)+IF(Projekt38!D3="RM",-Projekt38!E37,0)+IF(Projekt39!D3="RM",-Projekt39!E37,0)+IF(Projekt40!D3="RM",-Projekt40!E37,0)+IF(Projekt41!D3="RM",-Projekt41!E37,0)+IF(Projekt42!D3="RM",-Projekt42!E37,0)+IF(Projekt43!D3="RM",-Projekt43!E37,0)+IF(Projekt44!D3="RM",-Projekt44!E37,0)+IF(Projekt45!D3="RM",-Projekt45!E37,0)+IF(Projekt46!D3="RM",-Projekt46!E37,0)+IF(Projekt47!D3="RM",-Projekt47!E37,0)+IF(Projekt48!D3="RM",-Projekt48!E37,0)+IF(Projekt49!D3="RM",-Projekt49!E37,0)+IF(Projekt50!D3="RM",-Projekt50!E37,0)</f>
        <v>0</v>
      </c>
      <c r="D42" s="328"/>
      <c r="E42" s="278"/>
      <c r="F42" s="28"/>
      <c r="G42" s="28"/>
      <c r="H42" s="28"/>
      <c r="I42" s="28"/>
      <c r="J42" s="28"/>
    </row>
    <row r="43" spans="2:10" ht="30" customHeight="1" x14ac:dyDescent="0.25">
      <c r="B43" s="354" t="s">
        <v>323</v>
      </c>
      <c r="C43" s="315"/>
      <c r="D43" s="279"/>
      <c r="E43" s="278"/>
      <c r="F43" s="28"/>
      <c r="G43" s="28"/>
      <c r="H43" s="28"/>
      <c r="I43" s="28"/>
      <c r="J43" s="28"/>
    </row>
    <row r="44" spans="2:10" ht="30" customHeight="1" x14ac:dyDescent="0.25">
      <c r="B44" s="354" t="s">
        <v>323</v>
      </c>
      <c r="C44" s="315"/>
      <c r="D44" s="279"/>
      <c r="E44" s="278"/>
      <c r="F44" s="28"/>
      <c r="G44" s="28"/>
      <c r="H44" s="28"/>
      <c r="I44" s="28"/>
      <c r="J44" s="28"/>
    </row>
    <row r="45" spans="2:10" ht="30" customHeight="1" x14ac:dyDescent="0.25">
      <c r="B45" s="354" t="s">
        <v>323</v>
      </c>
      <c r="C45" s="315"/>
      <c r="D45" s="279"/>
      <c r="E45" s="278"/>
      <c r="F45" s="28"/>
      <c r="G45" s="28"/>
      <c r="H45" s="28"/>
      <c r="I45" s="28"/>
      <c r="J45" s="28"/>
    </row>
    <row r="46" spans="2:10" ht="30" customHeight="1" x14ac:dyDescent="0.25">
      <c r="B46" s="354" t="s">
        <v>323</v>
      </c>
      <c r="C46" s="315"/>
      <c r="D46" s="279"/>
      <c r="E46" s="278"/>
      <c r="F46" s="28"/>
      <c r="G46" s="28"/>
      <c r="H46" s="28"/>
      <c r="I46" s="28"/>
      <c r="J46" s="28"/>
    </row>
    <row r="47" spans="2:10" ht="30" customHeight="1" x14ac:dyDescent="0.25">
      <c r="B47" s="354" t="s">
        <v>323</v>
      </c>
      <c r="C47" s="315"/>
      <c r="D47" s="279"/>
      <c r="E47" s="278"/>
      <c r="F47" s="28"/>
      <c r="G47" s="28"/>
      <c r="H47" s="28"/>
      <c r="I47" s="28"/>
      <c r="J47" s="28"/>
    </row>
    <row r="48" spans="2:10" ht="30" customHeight="1" thickBot="1" x14ac:dyDescent="0.3">
      <c r="B48" s="277" t="s">
        <v>157</v>
      </c>
      <c r="C48" s="170">
        <f>+C41+C42+C43+C44+C45+C46+C47</f>
        <v>0</v>
      </c>
      <c r="D48" s="278"/>
      <c r="E48" s="278"/>
      <c r="F48" s="28"/>
      <c r="G48" s="28"/>
      <c r="H48" s="28"/>
      <c r="I48" s="28"/>
      <c r="J48" s="28"/>
    </row>
    <row r="49" spans="2:11" x14ac:dyDescent="0.25">
      <c r="B49" s="24"/>
      <c r="C49" s="171"/>
      <c r="D49" s="75"/>
      <c r="E49" s="75"/>
      <c r="F49" s="27"/>
      <c r="G49" s="27"/>
      <c r="H49" s="27"/>
      <c r="I49" s="27"/>
      <c r="J49" s="27"/>
    </row>
    <row r="50" spans="2:11" ht="15.75" hidden="1" outlineLevel="1" x14ac:dyDescent="0.25">
      <c r="B50" s="22" t="s">
        <v>134</v>
      </c>
      <c r="E50" s="1">
        <v>1</v>
      </c>
      <c r="F50" s="28">
        <f>SUMIF($J$7:$J$40,$E50,F$7:F$40)</f>
        <v>0</v>
      </c>
      <c r="G50" s="28">
        <f>SUMIF($J$7:$J$40,$E50,G$7:G$40)</f>
        <v>0</v>
      </c>
      <c r="H50" s="28">
        <f>SUMIF($J$7:$J$40,$E50,H$7:H$40)</f>
        <v>0</v>
      </c>
      <c r="I50" s="28">
        <f>SUMIF($J$7:$J$40,$E50,I$7:I$40)</f>
        <v>0</v>
      </c>
      <c r="J50" s="27"/>
    </row>
    <row r="51" spans="2:11" ht="15.75" hidden="1" outlineLevel="1" x14ac:dyDescent="0.25">
      <c r="B51" s="22"/>
      <c r="F51" s="54">
        <f>+IFERROR(F50/(F$50+F$54+F$52),0)</f>
        <v>0</v>
      </c>
      <c r="G51" s="54">
        <f t="shared" ref="G51:I51" si="0">+IFERROR(G50/(G$50+G$54+G$52),0)</f>
        <v>0</v>
      </c>
      <c r="H51" s="54">
        <f t="shared" si="0"/>
        <v>0</v>
      </c>
      <c r="I51" s="54">
        <f t="shared" si="0"/>
        <v>0</v>
      </c>
      <c r="J51" s="27"/>
    </row>
    <row r="52" spans="2:11" ht="15.75" hidden="1" outlineLevel="1" x14ac:dyDescent="0.25">
      <c r="B52" s="22" t="s">
        <v>135</v>
      </c>
      <c r="E52" s="1">
        <v>2</v>
      </c>
      <c r="F52" s="28">
        <f>SUMIF($J$7:$J$40,$E52,F$7:F$40)</f>
        <v>0</v>
      </c>
      <c r="G52" s="28">
        <f>SUMIF($J$7:$J$40,$E52,G$7:G$40)</f>
        <v>0</v>
      </c>
      <c r="H52" s="28">
        <f>SUMIF($J$7:$J$40,$E52,H$7:H$40)</f>
        <v>0</v>
      </c>
      <c r="I52" s="28">
        <f>SUMIF($J$7:$J$40,$E52,I$7:I$40)</f>
        <v>0</v>
      </c>
      <c r="J52" s="27"/>
    </row>
    <row r="53" spans="2:11" ht="15.75" hidden="1" outlineLevel="1" x14ac:dyDescent="0.25">
      <c r="B53" s="22"/>
      <c r="F53" s="54">
        <f>+IFERROR(F52/(F$50+F$54+F$52),0)</f>
        <v>0</v>
      </c>
      <c r="G53" s="54">
        <f t="shared" ref="G53" si="1">+IFERROR(G52/(G$50+G$54+G$52),0)</f>
        <v>0</v>
      </c>
      <c r="H53" s="54">
        <f t="shared" ref="H53" si="2">+IFERROR(H52/(H$50+H$54+H$52),0)</f>
        <v>0</v>
      </c>
      <c r="I53" s="54">
        <f t="shared" ref="I53" si="3">+IFERROR(I52/(I$50+I$54+I$52),0)</f>
        <v>0</v>
      </c>
      <c r="J53" s="27"/>
    </row>
    <row r="54" spans="2:11" ht="15.75" hidden="1" outlineLevel="1" x14ac:dyDescent="0.25">
      <c r="B54" s="22" t="s">
        <v>136</v>
      </c>
      <c r="E54" s="1">
        <v>3</v>
      </c>
      <c r="F54" s="28">
        <f>SUMIF($J$7:$J$40,$E54,F$7:F$40)</f>
        <v>0</v>
      </c>
      <c r="G54" s="28">
        <f>SUMIF($J$7:$J$40,$E54,G$7:G$40)</f>
        <v>0</v>
      </c>
      <c r="H54" s="28">
        <f>SUMIF($J$7:$J$40,$E54,H$7:H$40)</f>
        <v>0</v>
      </c>
      <c r="I54" s="28">
        <f>SUMIF($J$7:$J$40,$E54,I$7:I$40)</f>
        <v>0</v>
      </c>
      <c r="J54" s="27"/>
    </row>
    <row r="55" spans="2:11" hidden="1" outlineLevel="1" x14ac:dyDescent="0.25">
      <c r="B55" s="24"/>
      <c r="C55" s="171"/>
      <c r="D55" s="75"/>
      <c r="E55" s="75"/>
      <c r="F55" s="54">
        <f>+IFERROR(F54/(F$50+F$54+F$52),0)</f>
        <v>0</v>
      </c>
      <c r="G55" s="54">
        <f t="shared" ref="G55" si="4">+IFERROR(G54/(G$50+G$54+G$52),0)</f>
        <v>0</v>
      </c>
      <c r="H55" s="54">
        <f t="shared" ref="H55" si="5">+IFERROR(H54/(H$50+H$54+H$52),0)</f>
        <v>0</v>
      </c>
      <c r="I55" s="54">
        <f t="shared" ref="I55" si="6">+IFERROR(I54/(I$50+I$54+I$52),0)</f>
        <v>0</v>
      </c>
      <c r="J55" s="27"/>
    </row>
    <row r="56" spans="2:11" hidden="1" outlineLevel="1" x14ac:dyDescent="0.25">
      <c r="B56" s="24"/>
      <c r="C56" s="171"/>
      <c r="D56" s="75"/>
      <c r="E56" s="75"/>
      <c r="F56" s="27"/>
      <c r="G56" s="27"/>
      <c r="H56" s="27"/>
      <c r="I56" s="27"/>
      <c r="J56" s="27"/>
    </row>
    <row r="57" spans="2:11" ht="15.75" hidden="1" outlineLevel="1" x14ac:dyDescent="0.25">
      <c r="B57" s="22" t="s">
        <v>134</v>
      </c>
      <c r="E57" s="1">
        <v>1</v>
      </c>
      <c r="F57" s="28">
        <f>+F50+((($C$42/4)+($C$43/4)+($C$44/4)+($C$45/4)+($C$46/4)+($C$47/4))*F51)</f>
        <v>0</v>
      </c>
      <c r="G57" s="28">
        <f t="shared" ref="G57:I57" si="7">+G50+((($C$42/4)+($C$43/4)+($C$44/4)+($C$45/4)+($C$46/4)+($C$47/4))*G51)</f>
        <v>0</v>
      </c>
      <c r="H57" s="28">
        <f t="shared" si="7"/>
        <v>0</v>
      </c>
      <c r="I57" s="28">
        <f t="shared" si="7"/>
        <v>0</v>
      </c>
    </row>
    <row r="58" spans="2:11" ht="15.75" hidden="1" outlineLevel="1" x14ac:dyDescent="0.25">
      <c r="B58" s="22" t="s">
        <v>135</v>
      </c>
      <c r="E58" s="1">
        <v>2</v>
      </c>
      <c r="F58" s="28">
        <f>+F52+((($C$42/4)+($C$43/4)+($C$44/4)+($C$45/4)+($C$46/4)+($C$47/4))*F53)</f>
        <v>0</v>
      </c>
      <c r="G58" s="28">
        <f t="shared" ref="G58:I58" si="8">+G52+((($C$42/4)+($C$43/4)+($C$44/4)+($C$45/4)+($C$46/4)+($C$47/4))*G53)</f>
        <v>0</v>
      </c>
      <c r="H58" s="28">
        <f t="shared" si="8"/>
        <v>0</v>
      </c>
      <c r="I58" s="28">
        <f t="shared" si="8"/>
        <v>0</v>
      </c>
    </row>
    <row r="59" spans="2:11" ht="15.75" hidden="1" outlineLevel="1" x14ac:dyDescent="0.25">
      <c r="B59" s="22" t="s">
        <v>136</v>
      </c>
      <c r="E59" s="1">
        <v>3</v>
      </c>
      <c r="F59" s="28">
        <f>+F54+((($C$42/4)+($C$43/4)+($C$44/4)+($C$45/4)+($C$46/4)+($C$47/4))*F55)</f>
        <v>0</v>
      </c>
      <c r="G59" s="28">
        <f t="shared" ref="G59:I59" si="9">+G54+((($C$42/4)+($C$43/4)+($C$44/4)+($C$45/4)+($C$46/4)+($C$47/4))*G55)</f>
        <v>0</v>
      </c>
      <c r="H59" s="28">
        <f t="shared" si="9"/>
        <v>0</v>
      </c>
      <c r="I59" s="28">
        <f t="shared" si="9"/>
        <v>0</v>
      </c>
    </row>
    <row r="60" spans="2:11" ht="15.75" hidden="1" outlineLevel="1" x14ac:dyDescent="0.25">
      <c r="B60" s="22"/>
      <c r="F60" s="28"/>
      <c r="G60" s="28"/>
      <c r="H60" s="28"/>
      <c r="I60" s="28"/>
    </row>
    <row r="61" spans="2:11" ht="15.75" collapsed="1" x14ac:dyDescent="0.25">
      <c r="B61" s="22"/>
    </row>
    <row r="62" spans="2:11" ht="15.75" x14ac:dyDescent="0.25">
      <c r="B62" s="22" t="s">
        <v>56</v>
      </c>
    </row>
    <row r="64" spans="2:11" x14ac:dyDescent="0.25">
      <c r="B64" s="39"/>
      <c r="C64" s="40"/>
      <c r="D64" s="40"/>
      <c r="E64" s="41"/>
      <c r="F64" s="414" t="s">
        <v>38</v>
      </c>
      <c r="G64" s="415"/>
      <c r="H64" s="415"/>
      <c r="I64" s="415"/>
      <c r="K64" s="36"/>
    </row>
    <row r="65" spans="2:11" s="23" customFormat="1" x14ac:dyDescent="0.25">
      <c r="B65" s="39" t="s">
        <v>64</v>
      </c>
      <c r="C65" s="40"/>
      <c r="D65" s="40"/>
      <c r="E65" s="34"/>
      <c r="F65" s="35" t="str">
        <f t="shared" ref="F65:I65" si="10">+F5</f>
        <v>1. Quartal</v>
      </c>
      <c r="G65" s="35" t="str">
        <f t="shared" si="10"/>
        <v>2. Quartal</v>
      </c>
      <c r="H65" s="35" t="str">
        <f t="shared" si="10"/>
        <v>3. Quartal</v>
      </c>
      <c r="I65" s="35" t="str">
        <f t="shared" si="10"/>
        <v>4. Quartal</v>
      </c>
      <c r="J65" s="1"/>
      <c r="K65" s="42"/>
    </row>
    <row r="66" spans="2:11" ht="5.0999999999999996" customHeight="1" x14ac:dyDescent="0.25">
      <c r="B66" s="36"/>
      <c r="D66" s="36"/>
      <c r="E66" s="36"/>
      <c r="F66" s="36"/>
      <c r="G66" s="36"/>
      <c r="H66" s="36"/>
      <c r="I66" s="36"/>
      <c r="K66" s="36"/>
    </row>
    <row r="67" spans="2:11" s="46" customFormat="1" ht="15" customHeight="1" x14ac:dyDescent="0.25">
      <c r="B67" s="43" t="str">
        <f>+'Übersicht Finanztabelle'!C22</f>
        <v>Regionalmanagement Allgemein</v>
      </c>
      <c r="C67" s="44"/>
      <c r="D67" s="44"/>
      <c r="E67" s="44"/>
      <c r="F67" s="126">
        <v>0.3</v>
      </c>
      <c r="G67" s="126">
        <v>0.3</v>
      </c>
      <c r="H67" s="126">
        <v>0.3</v>
      </c>
      <c r="I67" s="126">
        <v>0.3</v>
      </c>
      <c r="J67" s="1"/>
      <c r="K67" s="45"/>
    </row>
    <row r="68" spans="2:11" ht="15" customHeight="1" x14ac:dyDescent="0.25">
      <c r="B68" s="47" t="str">
        <f>+'Übersicht Finanztabelle'!C23</f>
        <v>Leader</v>
      </c>
      <c r="C68" s="48"/>
      <c r="D68" s="48"/>
      <c r="E68" s="48"/>
      <c r="F68" s="127">
        <v>0.2</v>
      </c>
      <c r="G68" s="127">
        <v>0.2</v>
      </c>
      <c r="H68" s="127">
        <v>0.2</v>
      </c>
      <c r="I68" s="127">
        <v>0.2</v>
      </c>
      <c r="K68" s="27"/>
    </row>
    <row r="69" spans="2:11" ht="15" customHeight="1" x14ac:dyDescent="0.25">
      <c r="B69" s="47" t="str">
        <f>+'Übersicht Finanztabelle'!C24</f>
        <v>Leader 1</v>
      </c>
      <c r="C69" s="48"/>
      <c r="D69" s="48"/>
      <c r="E69" s="48"/>
      <c r="F69" s="127">
        <v>0.15</v>
      </c>
      <c r="G69" s="127">
        <v>0.15</v>
      </c>
      <c r="H69" s="127">
        <v>0.15</v>
      </c>
      <c r="I69" s="127">
        <v>0.15</v>
      </c>
      <c r="K69" s="27"/>
    </row>
    <row r="70" spans="2:11" ht="15" customHeight="1" x14ac:dyDescent="0.25">
      <c r="B70" s="47" t="str">
        <f>+'Übersicht Finanztabelle'!C25</f>
        <v>RJMD</v>
      </c>
      <c r="C70" s="48"/>
      <c r="D70" s="48"/>
      <c r="E70" s="48"/>
      <c r="F70" s="127">
        <v>0.1</v>
      </c>
      <c r="G70" s="127">
        <v>0.1</v>
      </c>
      <c r="H70" s="127">
        <v>0.1</v>
      </c>
      <c r="I70" s="127">
        <v>0.1</v>
      </c>
      <c r="K70" s="27"/>
    </row>
    <row r="71" spans="2:11" ht="15" customHeight="1" x14ac:dyDescent="0.25">
      <c r="B71" s="47" t="str">
        <f>+'Übersicht Finanztabelle'!C26</f>
        <v>BBO</v>
      </c>
      <c r="C71" s="48"/>
      <c r="D71" s="48"/>
      <c r="E71" s="48"/>
      <c r="F71" s="127">
        <v>0.15</v>
      </c>
      <c r="G71" s="127">
        <v>0.15</v>
      </c>
      <c r="H71" s="127">
        <v>0.15</v>
      </c>
      <c r="I71" s="127">
        <v>0.15</v>
      </c>
      <c r="K71" s="27"/>
    </row>
    <row r="72" spans="2:11" ht="15" customHeight="1" x14ac:dyDescent="0.25">
      <c r="B72" s="49" t="str">
        <f>+'Übersicht Finanztabelle'!C27</f>
        <v>weitere MGMT</v>
      </c>
      <c r="C72" s="50"/>
      <c r="D72" s="50"/>
      <c r="E72" s="50"/>
      <c r="F72" s="128">
        <v>0.1</v>
      </c>
      <c r="G72" s="128">
        <v>0.1</v>
      </c>
      <c r="H72" s="128">
        <v>0.1</v>
      </c>
      <c r="I72" s="128">
        <v>0.1</v>
      </c>
      <c r="K72" s="27"/>
    </row>
    <row r="73" spans="2:11" ht="15.75" thickBot="1" x14ac:dyDescent="0.3">
      <c r="B73" s="51" t="s">
        <v>23</v>
      </c>
      <c r="C73" s="52"/>
      <c r="D73" s="52"/>
      <c r="E73" s="52"/>
      <c r="F73" s="53">
        <f>SUM(F67:F72)</f>
        <v>1</v>
      </c>
      <c r="G73" s="53">
        <f t="shared" ref="G73:I73" si="11">SUM(G67:G72)</f>
        <v>1</v>
      </c>
      <c r="H73" s="53">
        <f t="shared" si="11"/>
        <v>1</v>
      </c>
      <c r="I73" s="53">
        <f t="shared" si="11"/>
        <v>1</v>
      </c>
      <c r="K73" s="27"/>
    </row>
    <row r="74" spans="2:11" x14ac:dyDescent="0.25">
      <c r="C74" s="27"/>
      <c r="E74" s="27"/>
      <c r="F74" s="54"/>
      <c r="G74" s="54"/>
      <c r="H74" s="54"/>
      <c r="I74" s="54"/>
      <c r="K74" s="27"/>
    </row>
    <row r="75" spans="2:11" ht="15.75" x14ac:dyDescent="0.25">
      <c r="B75" s="22" t="s">
        <v>59</v>
      </c>
      <c r="K75" s="27"/>
    </row>
    <row r="76" spans="2:11" x14ac:dyDescent="0.25">
      <c r="K76" s="27"/>
    </row>
    <row r="77" spans="2:11" x14ac:dyDescent="0.25">
      <c r="B77" s="39"/>
      <c r="C77" s="40"/>
      <c r="D77" s="40"/>
      <c r="E77" s="41"/>
      <c r="F77" s="414" t="s">
        <v>38</v>
      </c>
      <c r="G77" s="415"/>
      <c r="H77" s="415"/>
      <c r="I77" s="415"/>
      <c r="K77" s="27"/>
    </row>
    <row r="78" spans="2:11" s="23" customFormat="1" x14ac:dyDescent="0.25">
      <c r="B78" s="39" t="s">
        <v>64</v>
      </c>
      <c r="C78" s="40"/>
      <c r="D78" s="40"/>
      <c r="E78" s="34"/>
      <c r="F78" s="35" t="str">
        <f>+F65</f>
        <v>1. Quartal</v>
      </c>
      <c r="G78" s="35" t="str">
        <f t="shared" ref="G78:I78" si="12">+G65</f>
        <v>2. Quartal</v>
      </c>
      <c r="H78" s="35" t="str">
        <f t="shared" si="12"/>
        <v>3. Quartal</v>
      </c>
      <c r="I78" s="35" t="str">
        <f t="shared" si="12"/>
        <v>4. Quartal</v>
      </c>
      <c r="J78" s="1"/>
      <c r="K78" s="42"/>
    </row>
    <row r="79" spans="2:11" ht="5.0999999999999996" customHeight="1" x14ac:dyDescent="0.25">
      <c r="B79" s="36"/>
      <c r="D79" s="36"/>
      <c r="E79" s="36"/>
      <c r="F79" s="36"/>
      <c r="G79" s="36"/>
      <c r="H79" s="36"/>
      <c r="I79" s="36"/>
      <c r="K79" s="27"/>
    </row>
    <row r="80" spans="2:11" x14ac:dyDescent="0.25">
      <c r="B80" s="43" t="str">
        <f>+B67</f>
        <v>Regionalmanagement Allgemein</v>
      </c>
      <c r="C80" s="44"/>
      <c r="D80" s="44"/>
      <c r="E80" s="44"/>
      <c r="F80" s="126"/>
      <c r="G80" s="126"/>
      <c r="H80" s="126"/>
      <c r="I80" s="126"/>
      <c r="K80" s="27"/>
    </row>
    <row r="81" spans="2:11" x14ac:dyDescent="0.25">
      <c r="B81" s="43" t="str">
        <f t="shared" ref="B81:B85" si="13">+B68</f>
        <v>Leader</v>
      </c>
      <c r="C81" s="48"/>
      <c r="D81" s="48"/>
      <c r="E81" s="48"/>
      <c r="F81" s="127"/>
      <c r="G81" s="127"/>
      <c r="H81" s="127"/>
      <c r="I81" s="127"/>
      <c r="K81" s="27"/>
    </row>
    <row r="82" spans="2:11" x14ac:dyDescent="0.25">
      <c r="B82" s="43" t="str">
        <f t="shared" si="13"/>
        <v>Leader 1</v>
      </c>
      <c r="C82" s="48"/>
      <c r="D82" s="48"/>
      <c r="E82" s="48"/>
      <c r="F82" s="127"/>
      <c r="G82" s="127"/>
      <c r="H82" s="127"/>
      <c r="I82" s="127"/>
      <c r="K82" s="27"/>
    </row>
    <row r="83" spans="2:11" x14ac:dyDescent="0.25">
      <c r="B83" s="43" t="str">
        <f t="shared" si="13"/>
        <v>RJMD</v>
      </c>
      <c r="C83" s="48"/>
      <c r="D83" s="48"/>
      <c r="E83" s="48"/>
      <c r="F83" s="127"/>
      <c r="G83" s="127"/>
      <c r="H83" s="127"/>
      <c r="I83" s="127"/>
    </row>
    <row r="84" spans="2:11" x14ac:dyDescent="0.25">
      <c r="B84" s="43" t="str">
        <f t="shared" si="13"/>
        <v>BBO</v>
      </c>
      <c r="C84" s="55"/>
      <c r="D84" s="55"/>
      <c r="E84" s="48"/>
      <c r="F84" s="127"/>
      <c r="G84" s="127"/>
      <c r="H84" s="127"/>
      <c r="I84" s="127"/>
    </row>
    <row r="85" spans="2:11" x14ac:dyDescent="0.25">
      <c r="B85" s="43" t="str">
        <f t="shared" si="13"/>
        <v>weitere MGMT</v>
      </c>
      <c r="C85" s="55"/>
      <c r="D85" s="55"/>
      <c r="E85" s="50"/>
      <c r="F85" s="128"/>
      <c r="G85" s="128"/>
      <c r="H85" s="128"/>
      <c r="I85" s="128"/>
    </row>
    <row r="86" spans="2:11" ht="15.75" thickBot="1" x14ac:dyDescent="0.3">
      <c r="B86" s="51" t="s">
        <v>23</v>
      </c>
      <c r="C86" s="52"/>
      <c r="D86" s="52"/>
      <c r="E86" s="52"/>
      <c r="F86" s="53">
        <f>SUM(F80:F85)</f>
        <v>0</v>
      </c>
      <c r="G86" s="53">
        <f t="shared" ref="G86:I86" si="14">SUM(G80:G85)</f>
        <v>0</v>
      </c>
      <c r="H86" s="53">
        <f t="shared" si="14"/>
        <v>0</v>
      </c>
      <c r="I86" s="53">
        <f t="shared" si="14"/>
        <v>0</v>
      </c>
      <c r="K86" s="27"/>
    </row>
    <row r="88" spans="2:11" ht="15.75" x14ac:dyDescent="0.25">
      <c r="B88" s="22" t="s">
        <v>57</v>
      </c>
    </row>
    <row r="90" spans="2:11" x14ac:dyDescent="0.25">
      <c r="B90" s="39"/>
      <c r="C90" s="40"/>
      <c r="D90" s="40"/>
      <c r="E90" s="41"/>
      <c r="F90" s="414" t="s">
        <v>38</v>
      </c>
      <c r="G90" s="415"/>
      <c r="H90" s="415"/>
      <c r="I90" s="415"/>
    </row>
    <row r="91" spans="2:11" s="23" customFormat="1" x14ac:dyDescent="0.25">
      <c r="B91" s="39" t="s">
        <v>64</v>
      </c>
      <c r="C91" s="40"/>
      <c r="D91" s="40"/>
      <c r="E91" s="34"/>
      <c r="F91" s="35" t="str">
        <f>+F65</f>
        <v>1. Quartal</v>
      </c>
      <c r="G91" s="35" t="str">
        <f t="shared" ref="G91:I91" si="15">+G65</f>
        <v>2. Quartal</v>
      </c>
      <c r="H91" s="35" t="str">
        <f t="shared" si="15"/>
        <v>3. Quartal</v>
      </c>
      <c r="I91" s="35" t="str">
        <f t="shared" si="15"/>
        <v>4. Quartal</v>
      </c>
      <c r="J91" s="1"/>
      <c r="K91" s="42"/>
    </row>
    <row r="92" spans="2:11" ht="5.0999999999999996" customHeight="1" x14ac:dyDescent="0.25">
      <c r="B92" s="36"/>
      <c r="D92" s="36"/>
      <c r="E92" s="36"/>
      <c r="F92" s="36"/>
      <c r="G92" s="36"/>
      <c r="H92" s="36"/>
      <c r="I92" s="36"/>
    </row>
    <row r="93" spans="2:11" x14ac:dyDescent="0.25">
      <c r="B93" s="43" t="str">
        <f>+B67</f>
        <v>Regionalmanagement Allgemein</v>
      </c>
      <c r="C93" s="44"/>
      <c r="D93" s="44"/>
      <c r="E93" s="44"/>
      <c r="F93" s="126"/>
      <c r="G93" s="126"/>
      <c r="H93" s="126"/>
      <c r="I93" s="126"/>
    </row>
    <row r="94" spans="2:11" x14ac:dyDescent="0.25">
      <c r="B94" s="43" t="str">
        <f t="shared" ref="B94:B98" si="16">+B68</f>
        <v>Leader</v>
      </c>
      <c r="C94" s="48"/>
      <c r="D94" s="48"/>
      <c r="E94" s="48"/>
      <c r="F94" s="127"/>
      <c r="G94" s="127"/>
      <c r="H94" s="127"/>
      <c r="I94" s="127"/>
    </row>
    <row r="95" spans="2:11" x14ac:dyDescent="0.25">
      <c r="B95" s="43" t="str">
        <f t="shared" si="16"/>
        <v>Leader 1</v>
      </c>
      <c r="C95" s="48"/>
      <c r="D95" s="48"/>
      <c r="E95" s="48"/>
      <c r="F95" s="127"/>
      <c r="G95" s="127"/>
      <c r="H95" s="127"/>
      <c r="I95" s="127"/>
    </row>
    <row r="96" spans="2:11" x14ac:dyDescent="0.25">
      <c r="B96" s="43" t="str">
        <f t="shared" si="16"/>
        <v>RJMD</v>
      </c>
      <c r="C96" s="48"/>
      <c r="D96" s="48"/>
      <c r="E96" s="48"/>
      <c r="F96" s="127"/>
      <c r="G96" s="127"/>
      <c r="H96" s="127"/>
      <c r="I96" s="127"/>
    </row>
    <row r="97" spans="2:11" x14ac:dyDescent="0.25">
      <c r="B97" s="43" t="str">
        <f t="shared" si="16"/>
        <v>BBO</v>
      </c>
      <c r="C97" s="48"/>
      <c r="D97" s="48"/>
      <c r="E97" s="48"/>
      <c r="F97" s="127"/>
      <c r="G97" s="127"/>
      <c r="H97" s="127"/>
      <c r="I97" s="127"/>
    </row>
    <row r="98" spans="2:11" x14ac:dyDescent="0.25">
      <c r="B98" s="43" t="str">
        <f t="shared" si="16"/>
        <v>weitere MGMT</v>
      </c>
      <c r="C98" s="55"/>
      <c r="D98" s="55"/>
      <c r="E98" s="50"/>
      <c r="F98" s="128"/>
      <c r="G98" s="128"/>
      <c r="H98" s="128"/>
      <c r="I98" s="128"/>
    </row>
    <row r="99" spans="2:11" ht="15.75" thickBot="1" x14ac:dyDescent="0.3">
      <c r="B99" s="51" t="s">
        <v>23</v>
      </c>
      <c r="C99" s="52"/>
      <c r="D99" s="52"/>
      <c r="E99" s="52"/>
      <c r="F99" s="53">
        <f>SUM(F93:F98)</f>
        <v>0</v>
      </c>
      <c r="G99" s="53">
        <f t="shared" ref="G99:I99" si="17">SUM(G93:G98)</f>
        <v>0</v>
      </c>
      <c r="H99" s="53">
        <f t="shared" si="17"/>
        <v>0</v>
      </c>
      <c r="I99" s="53">
        <f t="shared" si="17"/>
        <v>0</v>
      </c>
      <c r="K99" s="27"/>
    </row>
    <row r="101" spans="2:11" ht="15.75" x14ac:dyDescent="0.25">
      <c r="B101" s="22" t="s">
        <v>66</v>
      </c>
    </row>
    <row r="103" spans="2:11" x14ac:dyDescent="0.25">
      <c r="B103" s="39"/>
      <c r="C103" s="40"/>
      <c r="D103" s="40"/>
      <c r="E103" s="41"/>
      <c r="F103" s="414" t="s">
        <v>62</v>
      </c>
      <c r="G103" s="415"/>
      <c r="H103" s="415"/>
      <c r="I103" s="415"/>
    </row>
    <row r="104" spans="2:11" x14ac:dyDescent="0.25">
      <c r="B104" s="39" t="s">
        <v>63</v>
      </c>
      <c r="C104" s="40"/>
      <c r="D104" s="40"/>
      <c r="E104" s="34"/>
      <c r="F104" s="35" t="str">
        <f>+F65</f>
        <v>1. Quartal</v>
      </c>
      <c r="G104" s="35" t="str">
        <f t="shared" ref="G104:I104" si="18">+G65</f>
        <v>2. Quartal</v>
      </c>
      <c r="H104" s="35" t="str">
        <f t="shared" si="18"/>
        <v>3. Quartal</v>
      </c>
      <c r="I104" s="35" t="str">
        <f t="shared" si="18"/>
        <v>4. Quartal</v>
      </c>
    </row>
    <row r="105" spans="2:11" ht="5.0999999999999996" customHeight="1" x14ac:dyDescent="0.25">
      <c r="B105" s="36"/>
      <c r="D105" s="36"/>
      <c r="E105" s="36"/>
      <c r="F105" s="36"/>
      <c r="G105" s="36"/>
      <c r="H105" s="36"/>
      <c r="I105" s="36"/>
    </row>
    <row r="106" spans="2:11" x14ac:dyDescent="0.25">
      <c r="B106" s="43" t="str">
        <f>+B67</f>
        <v>Regionalmanagement Allgemein</v>
      </c>
      <c r="C106" s="44"/>
      <c r="D106" s="44"/>
      <c r="E106" s="44"/>
      <c r="F106" s="166">
        <f>+F$57*F67+F$58*F80+F$59*F93</f>
        <v>0</v>
      </c>
      <c r="G106" s="166">
        <f t="shared" ref="G106:I106" si="19">+G$57*G67+G$58*G80+G$59*G93</f>
        <v>0</v>
      </c>
      <c r="H106" s="166">
        <f t="shared" si="19"/>
        <v>0</v>
      </c>
      <c r="I106" s="166">
        <f t="shared" si="19"/>
        <v>0</v>
      </c>
    </row>
    <row r="107" spans="2:11" x14ac:dyDescent="0.25">
      <c r="B107" s="43" t="str">
        <f t="shared" ref="B107:B111" si="20">+B68</f>
        <v>Leader</v>
      </c>
      <c r="C107" s="48"/>
      <c r="D107" s="48"/>
      <c r="E107" s="48"/>
      <c r="F107" s="166">
        <f>+F$57*F68+F$58*F81+F$59*F94</f>
        <v>0</v>
      </c>
      <c r="G107" s="166">
        <f t="shared" ref="G107:I107" si="21">+G$57*G68+G$58*G81+G$59*G94</f>
        <v>0</v>
      </c>
      <c r="H107" s="166">
        <f t="shared" si="21"/>
        <v>0</v>
      </c>
      <c r="I107" s="166">
        <f t="shared" si="21"/>
        <v>0</v>
      </c>
    </row>
    <row r="108" spans="2:11" x14ac:dyDescent="0.25">
      <c r="B108" s="43" t="str">
        <f t="shared" si="20"/>
        <v>Leader 1</v>
      </c>
      <c r="C108" s="48"/>
      <c r="D108" s="48"/>
      <c r="E108" s="48"/>
      <c r="F108" s="166">
        <f t="shared" ref="F108:I111" si="22">+F$57*F69+F$58*F82+F$59*F95</f>
        <v>0</v>
      </c>
      <c r="G108" s="166">
        <f t="shared" si="22"/>
        <v>0</v>
      </c>
      <c r="H108" s="166">
        <f t="shared" si="22"/>
        <v>0</v>
      </c>
      <c r="I108" s="166">
        <f t="shared" si="22"/>
        <v>0</v>
      </c>
    </row>
    <row r="109" spans="2:11" x14ac:dyDescent="0.25">
      <c r="B109" s="43" t="str">
        <f t="shared" si="20"/>
        <v>RJMD</v>
      </c>
      <c r="C109" s="48"/>
      <c r="D109" s="48"/>
      <c r="E109" s="48"/>
      <c r="F109" s="166">
        <f t="shared" si="22"/>
        <v>0</v>
      </c>
      <c r="G109" s="166">
        <f t="shared" si="22"/>
        <v>0</v>
      </c>
      <c r="H109" s="166">
        <f t="shared" si="22"/>
        <v>0</v>
      </c>
      <c r="I109" s="166">
        <f t="shared" si="22"/>
        <v>0</v>
      </c>
    </row>
    <row r="110" spans="2:11" x14ac:dyDescent="0.25">
      <c r="B110" s="43" t="str">
        <f t="shared" si="20"/>
        <v>BBO</v>
      </c>
      <c r="C110" s="48"/>
      <c r="D110" s="48"/>
      <c r="E110" s="48"/>
      <c r="F110" s="166">
        <f t="shared" si="22"/>
        <v>0</v>
      </c>
      <c r="G110" s="166">
        <f t="shared" si="22"/>
        <v>0</v>
      </c>
      <c r="H110" s="166">
        <f t="shared" si="22"/>
        <v>0</v>
      </c>
      <c r="I110" s="166">
        <f t="shared" si="22"/>
        <v>0</v>
      </c>
    </row>
    <row r="111" spans="2:11" x14ac:dyDescent="0.25">
      <c r="B111" s="43" t="str">
        <f t="shared" si="20"/>
        <v>weitere MGMT</v>
      </c>
      <c r="C111" s="50"/>
      <c r="D111" s="50"/>
      <c r="E111" s="50"/>
      <c r="F111" s="166">
        <f t="shared" si="22"/>
        <v>0</v>
      </c>
      <c r="G111" s="166">
        <f t="shared" si="22"/>
        <v>0</v>
      </c>
      <c r="H111" s="166">
        <f t="shared" si="22"/>
        <v>0</v>
      </c>
      <c r="I111" s="166">
        <f t="shared" si="22"/>
        <v>0</v>
      </c>
    </row>
    <row r="112" spans="2:11" ht="15.75" thickBot="1" x14ac:dyDescent="0.3">
      <c r="B112" s="51" t="s">
        <v>23</v>
      </c>
      <c r="C112" s="52"/>
      <c r="D112" s="52"/>
      <c r="E112" s="52"/>
      <c r="F112" s="167">
        <f>SUM(F106:F111)</f>
        <v>0</v>
      </c>
      <c r="G112" s="167">
        <f t="shared" ref="G112:I112" si="23">SUM(G106:G111)</f>
        <v>0</v>
      </c>
      <c r="H112" s="167">
        <f t="shared" si="23"/>
        <v>0</v>
      </c>
      <c r="I112" s="167">
        <f t="shared" si="23"/>
        <v>0</v>
      </c>
      <c r="K112" s="27"/>
    </row>
  </sheetData>
  <sheetProtection algorithmName="SHA-512" hashValue="riIz8zaRz/2UWqdLUzszVeWM7LH1WVsm2H1kYeP91pAZNg8TDz7OWwxC21Hq4vIPdfSCGCF9lcjLnDVua5HC4w==" saltValue="36y8tbgSR68Y1C1uwe1Lxg==" spinCount="100000" sheet="1" formatRows="0"/>
  <mergeCells count="72">
    <mergeCell ref="B19:B20"/>
    <mergeCell ref="C19:C20"/>
    <mergeCell ref="D19:D20"/>
    <mergeCell ref="F64:I64"/>
    <mergeCell ref="E17:E18"/>
    <mergeCell ref="E19:E20"/>
    <mergeCell ref="B21:B22"/>
    <mergeCell ref="C21:C22"/>
    <mergeCell ref="D21:D22"/>
    <mergeCell ref="B23:B24"/>
    <mergeCell ref="C23:C24"/>
    <mergeCell ref="D23:D24"/>
    <mergeCell ref="B25:B26"/>
    <mergeCell ref="C25:C26"/>
    <mergeCell ref="D25:D26"/>
    <mergeCell ref="B27:B28"/>
    <mergeCell ref="B15:B16"/>
    <mergeCell ref="C15:C16"/>
    <mergeCell ref="D15:D16"/>
    <mergeCell ref="B17:B18"/>
    <mergeCell ref="C17:C18"/>
    <mergeCell ref="D17:D18"/>
    <mergeCell ref="B13:B14"/>
    <mergeCell ref="C13:C14"/>
    <mergeCell ref="D13:D14"/>
    <mergeCell ref="D11:D12"/>
    <mergeCell ref="D7:D8"/>
    <mergeCell ref="D9:D10"/>
    <mergeCell ref="B7:B8"/>
    <mergeCell ref="B9:B10"/>
    <mergeCell ref="B11:B12"/>
    <mergeCell ref="C7:C8"/>
    <mergeCell ref="C9:C10"/>
    <mergeCell ref="C11:C12"/>
    <mergeCell ref="F103:I103"/>
    <mergeCell ref="E7:E8"/>
    <mergeCell ref="E9:E10"/>
    <mergeCell ref="E11:E12"/>
    <mergeCell ref="E13:E14"/>
    <mergeCell ref="E15:E16"/>
    <mergeCell ref="F77:I77"/>
    <mergeCell ref="F90:I90"/>
    <mergeCell ref="E21:E22"/>
    <mergeCell ref="E23:E24"/>
    <mergeCell ref="E25:E26"/>
    <mergeCell ref="C27:C28"/>
    <mergeCell ref="D27:D28"/>
    <mergeCell ref="E27:E28"/>
    <mergeCell ref="B29:B30"/>
    <mergeCell ref="C29:C30"/>
    <mergeCell ref="D29:D30"/>
    <mergeCell ref="E29:E30"/>
    <mergeCell ref="B31:B32"/>
    <mergeCell ref="C31:C32"/>
    <mergeCell ref="D31:D32"/>
    <mergeCell ref="E31:E32"/>
    <mergeCell ref="B33:B34"/>
    <mergeCell ref="C33:C34"/>
    <mergeCell ref="D33:D34"/>
    <mergeCell ref="E33:E34"/>
    <mergeCell ref="B39:B40"/>
    <mergeCell ref="C39:C40"/>
    <mergeCell ref="D39:D40"/>
    <mergeCell ref="E39:E40"/>
    <mergeCell ref="B35:B36"/>
    <mergeCell ref="C35:C36"/>
    <mergeCell ref="D35:D36"/>
    <mergeCell ref="E35:E36"/>
    <mergeCell ref="B37:B38"/>
    <mergeCell ref="C37:C38"/>
    <mergeCell ref="D37:D38"/>
    <mergeCell ref="E37:E38"/>
  </mergeCells>
  <conditionalFormatting sqref="C42:C47">
    <cfRule type="expression" dxfId="943" priority="3">
      <formula>-#REF!&gt;$C$41</formula>
    </cfRule>
  </conditionalFormatting>
  <conditionalFormatting sqref="D42:D47">
    <cfRule type="expression" dxfId="942" priority="1">
      <formula>-$C$42&gt;$C$41</formula>
    </cfRule>
  </conditionalFormatting>
  <conditionalFormatting sqref="F8:I8 F24:I24 F10:I10 F12:I12 F14:I14 F16:I16 F18:I18 F20:I20 F22:I22 F26:I26 F28:I28 F30:I30 F32:I32 F34:I34 F36:I36 F38:I38 F40:I40">
    <cfRule type="expression" dxfId="940" priority="33">
      <formula>AND(OR(D7="Linear",D7=""),F8&lt;&gt;"")</formula>
    </cfRule>
  </conditionalFormatting>
  <conditionalFormatting sqref="F73:I73 F86:I86 F99:I99">
    <cfRule type="cellIs" dxfId="933" priority="21" operator="lessThan">
      <formula>1</formula>
    </cfRule>
    <cfRule type="cellIs" dxfId="932" priority="22" operator="greaterThan">
      <formula>1</formula>
    </cfRule>
  </conditionalFormatting>
  <dataValidations count="3">
    <dataValidation allowBlank="1" showInputMessage="1" showErrorMessage="1" prompt="Eingabe in %-Werten" sqref="F93:I98 F67:I72 F80:I85" xr:uid="{00000000-0002-0000-0800-000000000000}"/>
    <dataValidation type="decimal" allowBlank="1" showInputMessage="1" showErrorMessage="1" error="nur negatve Werte Eintragen" prompt="Negative Werte eingeben" sqref="C43:C47" xr:uid="{00000000-0002-0000-0800-000001000000}">
      <formula1>-9999999999999990</formula1>
      <formula2>0</formula2>
    </dataValidation>
    <dataValidation allowBlank="1" showInputMessage="1" showErrorMessage="1" prompt="- Auswahl im Tab &quot;Finanztabelle&quot;" sqref="D2" xr:uid="{00000000-0002-0000-0800-000002000000}"/>
  </dataValidations>
  <pageMargins left="0.25" right="0.25" top="0.75" bottom="0.75" header="0.3" footer="0.3"/>
  <pageSetup paperSize="9" scale="49" fitToHeight="4" orientation="landscape" r:id="rId1"/>
  <headerFooter>
    <oddFooter>&amp;L&amp;D&amp;C&amp;A&amp;RUnterschrift:&amp;U                                                                   &amp;K00+000f</oddFooter>
  </headerFooter>
  <rowBreaks count="1" manualBreakCount="1">
    <brk id="60" max="18" man="1"/>
  </rowBreaks>
  <ignoredErrors>
    <ignoredError sqref="J9:J37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20680892-6292-40C5-A948-ABFFEF40B8CE}">
            <xm:f>$D7=Listen!$D$3</xm:f>
            <x14:dxf>
              <font>
                <color theme="1"/>
              </font>
              <fill>
                <patternFill>
                  <bgColor rgb="FFFAEBDD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m:sqref>F8:I8 F10:I10 F12:I12 F14:I14 F16:I16 F18:I18 F20:I20 F22:I22 F24:I24 F26:I26 F28:I28 F30:I30 F32:I32 F34:I34 F36:I36 F38:I38 F40:I40</xm:sqref>
        </x14:conditionalFormatting>
        <x14:conditionalFormatting xmlns:xm="http://schemas.microsoft.com/office/excel/2006/main">
          <x14:cfRule type="expression" priority="5" id="{EC4787DE-396E-4115-9639-237BC679F713}">
            <xm:f>$D39=Listen!$D$3</xm:f>
            <x14:dxf>
              <fill>
                <patternFill>
                  <bgColor rgb="FFFAEBDD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m:sqref>F41:I44</xm:sqref>
        </x14:conditionalFormatting>
        <x14:conditionalFormatting xmlns:xm="http://schemas.microsoft.com/office/excel/2006/main">
          <x14:cfRule type="expression" priority="850" id="{20680892-6292-40C5-A948-ABFFEF40B8CE}">
            <xm:f>$D42=Listen!$D$3</xm:f>
            <x14:dxf>
              <fill>
                <patternFill>
                  <bgColor rgb="FFFAEBDD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m:sqref>F45:I45</xm:sqref>
        </x14:conditionalFormatting>
        <x14:conditionalFormatting xmlns:xm="http://schemas.microsoft.com/office/excel/2006/main">
          <x14:cfRule type="expression" priority="848" id="{20680892-6292-40C5-A948-ABFFEF40B8CE}">
            <xm:f>$D42=Listen!$D$3</xm:f>
            <x14:dxf>
              <fill>
                <patternFill>
                  <bgColor rgb="FFFAEBDD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m:sqref>F46:I47</xm:sqref>
        </x14:conditionalFormatting>
        <x14:conditionalFormatting xmlns:xm="http://schemas.microsoft.com/office/excel/2006/main">
          <x14:cfRule type="expression" priority="4" id="{F8AE079C-77D7-4DC4-8D7E-2BA4F818F334}">
            <xm:f>$D41=Listen!$D$3</xm:f>
            <x14:dxf>
              <fill>
                <patternFill>
                  <bgColor rgb="FFFAEBDD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m:sqref>F48:I48</xm:sqref>
        </x14:conditionalFormatting>
        <x14:conditionalFormatting xmlns:xm="http://schemas.microsoft.com/office/excel/2006/main">
          <x14:cfRule type="expression" priority="436" id="{98CD6417-8F90-4559-9F94-CA37FF32F054}">
            <xm:f>$D40=Listen!$D$3</xm:f>
            <x14:dxf>
              <fill>
                <patternFill>
                  <bgColor rgb="FFFAEBDD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m:sqref>F49:I49</xm:sqref>
        </x14:conditionalFormatting>
        <x14:conditionalFormatting xmlns:xm="http://schemas.microsoft.com/office/excel/2006/main">
          <x14:cfRule type="expression" priority="438" id="{98CD6417-8F90-4559-9F94-CA37FF32F054}">
            <xm:f>$D49=Listen!$D$3</xm:f>
            <x14:dxf>
              <fill>
                <patternFill>
                  <bgColor rgb="FFFAEBDD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m:sqref>F56:I56</xm:sqref>
        </x14:conditionalFormatting>
        <x14:conditionalFormatting xmlns:xm="http://schemas.microsoft.com/office/excel/2006/main">
          <x14:cfRule type="expression" priority="19" id="{4603C2B4-4E11-4AD3-BE08-B8E10DB58FB9}">
            <xm:f>$D7=Listen!$D$3</xm:f>
            <x14:dxf>
              <fill>
                <patternFill>
                  <bgColor rgb="FFFAEBDD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m:sqref>G8</xm:sqref>
        </x14:conditionalFormatting>
        <x14:conditionalFormatting xmlns:xm="http://schemas.microsoft.com/office/excel/2006/main">
          <x14:cfRule type="expression" priority="11" id="{F370A6C6-4FFB-47FF-8F3C-A4460C7DFDCC}">
            <xm:f>$D23=Listen!$D$3</xm:f>
            <x14:dxf>
              <fill>
                <patternFill>
                  <bgColor rgb="FFFAEBDD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m:sqref>G24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3000000}">
          <x14:formula1>
            <xm:f>Listen!$E$2:$E$4</xm:f>
          </x14:formula1>
          <xm:sqref>E7:E40</xm:sqref>
        </x14:dataValidation>
        <x14:dataValidation type="list" allowBlank="1" showInputMessage="1" showErrorMessage="1" prompt="Bei Umstellung von &quot;Manuell&quot; auf &quot;Linear&quot; sind manuell eingetragene Werte zu löschen!" xr:uid="{00000000-0002-0000-0800-000004000000}">
          <x14:formula1>
            <xm:f>Listen!$D$2:$D$3</xm:f>
          </x14:formula1>
          <xm:sqref>D7:D40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69</vt:i4>
      </vt:variant>
      <vt:variant>
        <vt:lpstr>Benannte Bereiche</vt:lpstr>
      </vt:variant>
      <vt:variant>
        <vt:i4>112</vt:i4>
      </vt:variant>
    </vt:vector>
  </HeadingPairs>
  <TitlesOfParts>
    <vt:vector size="181" baseType="lpstr">
      <vt:lpstr>Leitfaden</vt:lpstr>
      <vt:lpstr>Auswertung =&gt;</vt:lpstr>
      <vt:lpstr>Übersicht Finanztabelle</vt:lpstr>
      <vt:lpstr>Finanztabelle</vt:lpstr>
      <vt:lpstr>Weitere Regionsprojekte</vt:lpstr>
      <vt:lpstr>Auszahlungen</vt:lpstr>
      <vt:lpstr>INPUT =&gt;</vt:lpstr>
      <vt:lpstr>Strat.Ziele_Projektträger_Förd.</vt:lpstr>
      <vt:lpstr>Planung ind. Sachkosten</vt:lpstr>
      <vt:lpstr>Regionalmanagement Allgemein</vt:lpstr>
      <vt:lpstr>Leader</vt:lpstr>
      <vt:lpstr>Leader 1</vt:lpstr>
      <vt:lpstr>RJMD</vt:lpstr>
      <vt:lpstr>BBO</vt:lpstr>
      <vt:lpstr>weitere MGMT</vt:lpstr>
      <vt:lpstr>Regionalverband</vt:lpstr>
      <vt:lpstr>Projekte national=&gt;</vt:lpstr>
      <vt:lpstr>Projekt1</vt:lpstr>
      <vt:lpstr>Projekt2</vt:lpstr>
      <vt:lpstr>Projekt3</vt:lpstr>
      <vt:lpstr>Projekt4</vt:lpstr>
      <vt:lpstr>Projekt5</vt:lpstr>
      <vt:lpstr>Projekt6</vt:lpstr>
      <vt:lpstr>Projekt7</vt:lpstr>
      <vt:lpstr>Projekt8</vt:lpstr>
      <vt:lpstr>Projekt9</vt:lpstr>
      <vt:lpstr>Projekt10</vt:lpstr>
      <vt:lpstr>Projekt11</vt:lpstr>
      <vt:lpstr>Projekt12</vt:lpstr>
      <vt:lpstr>Projekt13</vt:lpstr>
      <vt:lpstr>Projekt14</vt:lpstr>
      <vt:lpstr>Projekt15</vt:lpstr>
      <vt:lpstr>Projekt16</vt:lpstr>
      <vt:lpstr>Projekt17</vt:lpstr>
      <vt:lpstr>Projekt18</vt:lpstr>
      <vt:lpstr>Projekt19</vt:lpstr>
      <vt:lpstr>Projekt20</vt:lpstr>
      <vt:lpstr>Projekt21</vt:lpstr>
      <vt:lpstr>Projekt22</vt:lpstr>
      <vt:lpstr>Projekt23</vt:lpstr>
      <vt:lpstr>Projekt24</vt:lpstr>
      <vt:lpstr>Projekt25</vt:lpstr>
      <vt:lpstr>Projekt26</vt:lpstr>
      <vt:lpstr>Projekt27</vt:lpstr>
      <vt:lpstr>Projekt28</vt:lpstr>
      <vt:lpstr>Projekt29</vt:lpstr>
      <vt:lpstr>Projekt30</vt:lpstr>
      <vt:lpstr>Projekt31</vt:lpstr>
      <vt:lpstr>Projekt32</vt:lpstr>
      <vt:lpstr>Projekt33</vt:lpstr>
      <vt:lpstr>Projekt34</vt:lpstr>
      <vt:lpstr>Projekt35</vt:lpstr>
      <vt:lpstr>Projekte EU=&gt;</vt:lpstr>
      <vt:lpstr>Projekt36</vt:lpstr>
      <vt:lpstr>Projekt37</vt:lpstr>
      <vt:lpstr>Projekt38</vt:lpstr>
      <vt:lpstr>Projekt39</vt:lpstr>
      <vt:lpstr>Projekt40</vt:lpstr>
      <vt:lpstr>Projekt41</vt:lpstr>
      <vt:lpstr>Projekt42</vt:lpstr>
      <vt:lpstr>Projekt43</vt:lpstr>
      <vt:lpstr>Projekt44</vt:lpstr>
      <vt:lpstr>Projekt45</vt:lpstr>
      <vt:lpstr>Projekt46</vt:lpstr>
      <vt:lpstr>Projekt47</vt:lpstr>
      <vt:lpstr>Projekt48</vt:lpstr>
      <vt:lpstr>Projekt49</vt:lpstr>
      <vt:lpstr>Projekt50</vt:lpstr>
      <vt:lpstr>Listen</vt:lpstr>
      <vt:lpstr>Auszahlungen!Druckbereich</vt:lpstr>
      <vt:lpstr>BBO!Druckbereich</vt:lpstr>
      <vt:lpstr>Finanztabelle!Druckbereich</vt:lpstr>
      <vt:lpstr>Leader!Druckbereich</vt:lpstr>
      <vt:lpstr>'Leader 1'!Druckbereich</vt:lpstr>
      <vt:lpstr>Leitfaden!Druckbereich</vt:lpstr>
      <vt:lpstr>'Planung ind. Sachkosten'!Druckbereich</vt:lpstr>
      <vt:lpstr>Projekt1!Druckbereich</vt:lpstr>
      <vt:lpstr>Projekt10!Druckbereich</vt:lpstr>
      <vt:lpstr>Projekt11!Druckbereich</vt:lpstr>
      <vt:lpstr>Projekt12!Druckbereich</vt:lpstr>
      <vt:lpstr>Projekt13!Druckbereich</vt:lpstr>
      <vt:lpstr>Projekt14!Druckbereich</vt:lpstr>
      <vt:lpstr>Projekt15!Druckbereich</vt:lpstr>
      <vt:lpstr>Projekt16!Druckbereich</vt:lpstr>
      <vt:lpstr>Projekt17!Druckbereich</vt:lpstr>
      <vt:lpstr>Projekt18!Druckbereich</vt:lpstr>
      <vt:lpstr>Projekt19!Druckbereich</vt:lpstr>
      <vt:lpstr>Projekt2!Druckbereich</vt:lpstr>
      <vt:lpstr>Projekt20!Druckbereich</vt:lpstr>
      <vt:lpstr>Projekt21!Druckbereich</vt:lpstr>
      <vt:lpstr>Projekt22!Druckbereich</vt:lpstr>
      <vt:lpstr>Projekt23!Druckbereich</vt:lpstr>
      <vt:lpstr>Projekt24!Druckbereich</vt:lpstr>
      <vt:lpstr>Projekt25!Druckbereich</vt:lpstr>
      <vt:lpstr>Projekt26!Druckbereich</vt:lpstr>
      <vt:lpstr>Projekt27!Druckbereich</vt:lpstr>
      <vt:lpstr>Projekt28!Druckbereich</vt:lpstr>
      <vt:lpstr>Projekt29!Druckbereich</vt:lpstr>
      <vt:lpstr>Projekt3!Druckbereich</vt:lpstr>
      <vt:lpstr>Projekt30!Druckbereich</vt:lpstr>
      <vt:lpstr>Projekt31!Druckbereich</vt:lpstr>
      <vt:lpstr>Projekt32!Druckbereich</vt:lpstr>
      <vt:lpstr>Projekt33!Druckbereich</vt:lpstr>
      <vt:lpstr>Projekt34!Druckbereich</vt:lpstr>
      <vt:lpstr>Projekt35!Druckbereich</vt:lpstr>
      <vt:lpstr>Projekt36!Druckbereich</vt:lpstr>
      <vt:lpstr>Projekt37!Druckbereich</vt:lpstr>
      <vt:lpstr>Projekt38!Druckbereich</vt:lpstr>
      <vt:lpstr>Projekt39!Druckbereich</vt:lpstr>
      <vt:lpstr>Projekt4!Druckbereich</vt:lpstr>
      <vt:lpstr>Projekt40!Druckbereich</vt:lpstr>
      <vt:lpstr>Projekt41!Druckbereich</vt:lpstr>
      <vt:lpstr>Projekt42!Druckbereich</vt:lpstr>
      <vt:lpstr>Projekt43!Druckbereich</vt:lpstr>
      <vt:lpstr>Projekt44!Druckbereich</vt:lpstr>
      <vt:lpstr>Projekt45!Druckbereich</vt:lpstr>
      <vt:lpstr>Projekt46!Druckbereich</vt:lpstr>
      <vt:lpstr>Projekt47!Druckbereich</vt:lpstr>
      <vt:lpstr>Projekt48!Druckbereich</vt:lpstr>
      <vt:lpstr>Projekt49!Druckbereich</vt:lpstr>
      <vt:lpstr>Projekt5!Druckbereich</vt:lpstr>
      <vt:lpstr>Projekt50!Druckbereich</vt:lpstr>
      <vt:lpstr>Projekt6!Druckbereich</vt:lpstr>
      <vt:lpstr>Projekt7!Druckbereich</vt:lpstr>
      <vt:lpstr>Projekt8!Druckbereich</vt:lpstr>
      <vt:lpstr>Projekt9!Druckbereich</vt:lpstr>
      <vt:lpstr>'Regionalmanagement Allgemein'!Druckbereich</vt:lpstr>
      <vt:lpstr>Regionalverband!Druckbereich</vt:lpstr>
      <vt:lpstr>RJMD!Druckbereich</vt:lpstr>
      <vt:lpstr>Strat.Ziele_Projektträger_Förd.!Druckbereich</vt:lpstr>
      <vt:lpstr>'Übersicht Finanztabelle'!Druckbereich</vt:lpstr>
      <vt:lpstr>'weitere MGMT'!Druckbereich</vt:lpstr>
      <vt:lpstr>'Weitere Regionsprojekte'!Druckbereich</vt:lpstr>
      <vt:lpstr>Auszahlungen!Drucktitel</vt:lpstr>
      <vt:lpstr>BBO!Drucktitel</vt:lpstr>
      <vt:lpstr>Finanztabelle!Drucktitel</vt:lpstr>
      <vt:lpstr>Leader!Drucktitel</vt:lpstr>
      <vt:lpstr>'Leader 1'!Drucktitel</vt:lpstr>
      <vt:lpstr>Projekt1!Drucktitel</vt:lpstr>
      <vt:lpstr>Projekt10!Drucktitel</vt:lpstr>
      <vt:lpstr>Projekt11!Drucktitel</vt:lpstr>
      <vt:lpstr>Projekt12!Drucktitel</vt:lpstr>
      <vt:lpstr>Projekt13!Drucktitel</vt:lpstr>
      <vt:lpstr>Projekt14!Drucktitel</vt:lpstr>
      <vt:lpstr>Projekt15!Drucktitel</vt:lpstr>
      <vt:lpstr>Projekt16!Drucktitel</vt:lpstr>
      <vt:lpstr>Projekt17!Drucktitel</vt:lpstr>
      <vt:lpstr>Projekt18!Drucktitel</vt:lpstr>
      <vt:lpstr>Projekt19!Drucktitel</vt:lpstr>
      <vt:lpstr>Projekt2!Drucktitel</vt:lpstr>
      <vt:lpstr>Projekt20!Drucktitel</vt:lpstr>
      <vt:lpstr>Projekt21!Drucktitel</vt:lpstr>
      <vt:lpstr>Projekt22!Drucktitel</vt:lpstr>
      <vt:lpstr>Projekt23!Drucktitel</vt:lpstr>
      <vt:lpstr>Projekt24!Drucktitel</vt:lpstr>
      <vt:lpstr>Projekt25!Drucktitel</vt:lpstr>
      <vt:lpstr>Projekt26!Drucktitel</vt:lpstr>
      <vt:lpstr>Projekt27!Drucktitel</vt:lpstr>
      <vt:lpstr>Projekt28!Drucktitel</vt:lpstr>
      <vt:lpstr>Projekt29!Drucktitel</vt:lpstr>
      <vt:lpstr>Projekt3!Drucktitel</vt:lpstr>
      <vt:lpstr>Projekt30!Drucktitel</vt:lpstr>
      <vt:lpstr>Projekt31!Drucktitel</vt:lpstr>
      <vt:lpstr>Projekt32!Drucktitel</vt:lpstr>
      <vt:lpstr>Projekt33!Drucktitel</vt:lpstr>
      <vt:lpstr>Projekt34!Drucktitel</vt:lpstr>
      <vt:lpstr>Projekt35!Drucktitel</vt:lpstr>
      <vt:lpstr>Projekt36!Drucktitel</vt:lpstr>
      <vt:lpstr>Projekt37!Drucktitel</vt:lpstr>
      <vt:lpstr>Projekt38!Drucktitel</vt:lpstr>
      <vt:lpstr>Projekt39!Drucktitel</vt:lpstr>
      <vt:lpstr>Projekt4!Drucktitel</vt:lpstr>
      <vt:lpstr>Projekt5!Drucktitel</vt:lpstr>
      <vt:lpstr>Projekt6!Drucktitel</vt:lpstr>
      <vt:lpstr>Projekt7!Drucktitel</vt:lpstr>
      <vt:lpstr>Projekt8!Drucktitel</vt:lpstr>
      <vt:lpstr>Projekt9!Drucktitel</vt:lpstr>
      <vt:lpstr>'Regionalmanagement Allgemein'!Drucktitel</vt:lpstr>
      <vt:lpstr>RJMD!Drucktitel</vt:lpstr>
      <vt:lpstr>'weitere MGMT'!Drucktitel</vt:lpstr>
      <vt:lpstr>'Weitere Regionsprojekte'!Drucktitel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Birgit Haring</dc:creator>
  <cp:lastModifiedBy>Heine, Christina</cp:lastModifiedBy>
  <cp:lastPrinted>2019-09-19T12:53:57Z</cp:lastPrinted>
  <dcterms:created xsi:type="dcterms:W3CDTF">2018-01-02T12:45:54Z</dcterms:created>
  <dcterms:modified xsi:type="dcterms:W3CDTF">2023-11-29T11:37:13Z</dcterms:modified>
</cp:coreProperties>
</file>