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mc:AlternateContent xmlns:mc="http://schemas.openxmlformats.org/markup-compatibility/2006">
    <mc:Choice Requires="x15">
      <x15ac:absPath xmlns:x15ac="http://schemas.microsoft.com/office/spreadsheetml/2010/11/ac" url="C:\Users\stiegl11\Desktop\ZVA\"/>
    </mc:Choice>
  </mc:AlternateContent>
  <xr:revisionPtr revIDLastSave="0" documentId="8_{FB971CC4-3202-40B0-9810-6EBE99FFEBA4}" xr6:coauthVersionLast="47" xr6:coauthVersionMax="47" xr10:uidLastSave="{00000000-0000-0000-0000-000000000000}"/>
  <bookViews>
    <workbookView xWindow="-113" yWindow="-113" windowWidth="24267" windowHeight="13023" firstSheet="1" activeTab="1" xr2:uid="{00000000-000D-0000-FFFF-FFFF00000000}"/>
  </bookViews>
  <sheets>
    <sheet name="SK-Pivot" sheetId="18" state="hidden" r:id="rId1"/>
    <sheet name="Übersicht" sheetId="27" r:id="rId2"/>
    <sheet name="Einnahmen" sheetId="28" r:id="rId3"/>
    <sheet name="Sachkosten" sheetId="29" r:id="rId4"/>
    <sheet name="Investitionskosten" sheetId="23" r:id="rId5"/>
    <sheet name="Reisekosten (PK)" sheetId="24" r:id="rId6"/>
    <sheet name="PK Übersicht" sheetId="34" r:id="rId7"/>
    <sheet name="PK" sheetId="26" r:id="rId8"/>
    <sheet name="dropdown" sheetId="31" r:id="rId9"/>
  </sheets>
  <definedNames>
    <definedName name="Auswahl" localSheetId="2">#REF!</definedName>
    <definedName name="Auswahl" localSheetId="3">#REF!</definedName>
    <definedName name="Auswahl">#REF!</definedName>
    <definedName name="_xlnm.Print_Area" localSheetId="4">Investitionskosten!$A$1:$T$50</definedName>
    <definedName name="_xlnm.Print_Area" localSheetId="7">PK!$A$1:$T$61</definedName>
    <definedName name="_xlnm.Print_Area" localSheetId="5">'Reisekosten (PK)'!$A$1:$K$60</definedName>
    <definedName name="_xlnm.Print_Area" localSheetId="3">Sachkosten!$A$1:$T$50</definedName>
    <definedName name="_xlnm.Print_Area" localSheetId="0">'SK-Pivot'!$A$1:$C$56</definedName>
    <definedName name="_xlnm.Print_Area" localSheetId="1">Übersicht!$A$1:$N$251</definedName>
    <definedName name="_xlnm.Print_Titles" localSheetId="0">'SK-Pivot'!$1:$3</definedName>
    <definedName name="_xlnm.Print_Titles" localSheetId="1">Übersicht!$1:$1</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8" i="27" l="1"/>
  <c r="F234" i="27"/>
  <c r="F220" i="27"/>
  <c r="F206" i="27"/>
  <c r="F192" i="27"/>
  <c r="F178" i="27"/>
  <c r="F164" i="27"/>
  <c r="F150" i="27"/>
  <c r="F136" i="27"/>
  <c r="F122" i="27"/>
  <c r="F108" i="27"/>
  <c r="F94" i="27"/>
  <c r="F80" i="27"/>
  <c r="F66" i="27"/>
  <c r="F52" i="27"/>
  <c r="F38" i="27"/>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16" i="23"/>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16" i="29"/>
  <c r="D5" i="34"/>
  <c r="C5" i="34"/>
  <c r="D9" i="24"/>
  <c r="C9" i="24"/>
  <c r="G9" i="23"/>
  <c r="D9" i="23"/>
  <c r="G9" i="29"/>
  <c r="D9" i="29"/>
  <c r="L244" i="27" l="1"/>
  <c r="F250" i="27" l="1"/>
  <c r="D250" i="27"/>
  <c r="E250" i="27" s="1"/>
  <c r="D248" i="27"/>
  <c r="F247" i="27"/>
  <c r="D247" i="27"/>
  <c r="E247" i="27" s="1"/>
  <c r="F245" i="27"/>
  <c r="D245" i="27"/>
  <c r="E245" i="27" s="1"/>
  <c r="D244" i="27"/>
  <c r="E244" i="27" s="1"/>
  <c r="F236" i="27"/>
  <c r="D236" i="27"/>
  <c r="E236" i="27" s="1"/>
  <c r="D234" i="27"/>
  <c r="E234" i="27" s="1"/>
  <c r="F233" i="27"/>
  <c r="D233" i="27"/>
  <c r="E233" i="27" s="1"/>
  <c r="F231" i="27"/>
  <c r="D231" i="27"/>
  <c r="E231" i="27" s="1"/>
  <c r="D230" i="27"/>
  <c r="E230" i="27" s="1"/>
  <c r="F222" i="27"/>
  <c r="D222" i="27"/>
  <c r="E222" i="27" s="1"/>
  <c r="D220" i="27"/>
  <c r="E220" i="27" s="1"/>
  <c r="F219" i="27"/>
  <c r="D219" i="27"/>
  <c r="E219" i="27" s="1"/>
  <c r="F217" i="27"/>
  <c r="D217" i="27"/>
  <c r="E217" i="27" s="1"/>
  <c r="D216" i="27"/>
  <c r="E216" i="27" s="1"/>
  <c r="F208" i="27"/>
  <c r="D208" i="27"/>
  <c r="E208" i="27" s="1"/>
  <c r="D206" i="27"/>
  <c r="F205" i="27"/>
  <c r="D205" i="27"/>
  <c r="E205" i="27" s="1"/>
  <c r="F203" i="27"/>
  <c r="D203" i="27"/>
  <c r="E203" i="27" s="1"/>
  <c r="D202" i="27"/>
  <c r="E202" i="27" s="1"/>
  <c r="F194" i="27"/>
  <c r="D194" i="27"/>
  <c r="E194" i="27" s="1"/>
  <c r="D192" i="27"/>
  <c r="F191" i="27"/>
  <c r="D191" i="27"/>
  <c r="E191" i="27" s="1"/>
  <c r="F189" i="27"/>
  <c r="D189" i="27"/>
  <c r="E189" i="27" s="1"/>
  <c r="D188" i="27"/>
  <c r="E188" i="27" s="1"/>
  <c r="F180" i="27"/>
  <c r="D180" i="27"/>
  <c r="E180" i="27" s="1"/>
  <c r="D178" i="27"/>
  <c r="E178" i="27" s="1"/>
  <c r="F177" i="27"/>
  <c r="D177" i="27"/>
  <c r="E177" i="27" s="1"/>
  <c r="F175" i="27"/>
  <c r="D175" i="27"/>
  <c r="D174" i="27"/>
  <c r="E174" i="27" s="1"/>
  <c r="F166" i="27"/>
  <c r="D166" i="27"/>
  <c r="E166" i="27" s="1"/>
  <c r="D164" i="27"/>
  <c r="E164" i="27" s="1"/>
  <c r="F163" i="27"/>
  <c r="D163" i="27"/>
  <c r="E163" i="27" s="1"/>
  <c r="F161" i="27"/>
  <c r="D161" i="27"/>
  <c r="E161" i="27" s="1"/>
  <c r="D160" i="27"/>
  <c r="E160" i="27" s="1"/>
  <c r="E162" i="27" s="1"/>
  <c r="F152" i="27"/>
  <c r="D152" i="27"/>
  <c r="E152" i="27" s="1"/>
  <c r="D150" i="27"/>
  <c r="F149" i="27"/>
  <c r="D149" i="27"/>
  <c r="E149" i="27" s="1"/>
  <c r="F147" i="27"/>
  <c r="D147" i="27"/>
  <c r="E147" i="27" s="1"/>
  <c r="D146" i="27"/>
  <c r="E146" i="27" s="1"/>
  <c r="F138" i="27"/>
  <c r="D138" i="27"/>
  <c r="E138" i="27" s="1"/>
  <c r="D136" i="27"/>
  <c r="F135" i="27"/>
  <c r="D135" i="27"/>
  <c r="E135" i="27" s="1"/>
  <c r="F133" i="27"/>
  <c r="D133" i="27"/>
  <c r="E133" i="27" s="1"/>
  <c r="D132" i="27"/>
  <c r="E132" i="27" s="1"/>
  <c r="F124" i="27"/>
  <c r="D124" i="27"/>
  <c r="E124" i="27" s="1"/>
  <c r="D122" i="27"/>
  <c r="E122" i="27" s="1"/>
  <c r="F121" i="27"/>
  <c r="D121" i="27"/>
  <c r="E121" i="27" s="1"/>
  <c r="F119" i="27"/>
  <c r="D119" i="27"/>
  <c r="E119" i="27" s="1"/>
  <c r="D118" i="27"/>
  <c r="E118" i="27" s="1"/>
  <c r="F110" i="27"/>
  <c r="D110" i="27"/>
  <c r="E110" i="27" s="1"/>
  <c r="D108" i="27"/>
  <c r="E108" i="27" s="1"/>
  <c r="F107" i="27"/>
  <c r="D107" i="27"/>
  <c r="E107" i="27" s="1"/>
  <c r="F105" i="27"/>
  <c r="D105" i="27"/>
  <c r="E105" i="27" s="1"/>
  <c r="D104" i="27"/>
  <c r="E104" i="27" s="1"/>
  <c r="F96" i="27"/>
  <c r="D96" i="27"/>
  <c r="E96" i="27" s="1"/>
  <c r="D94" i="27"/>
  <c r="E94" i="27" s="1"/>
  <c r="F93" i="27"/>
  <c r="D93" i="27"/>
  <c r="E93" i="27" s="1"/>
  <c r="F91" i="27"/>
  <c r="D91" i="27"/>
  <c r="E91" i="27" s="1"/>
  <c r="D90" i="27"/>
  <c r="E90" i="27" s="1"/>
  <c r="F82" i="27"/>
  <c r="D82" i="27"/>
  <c r="E82" i="27" s="1"/>
  <c r="D80" i="27"/>
  <c r="F79" i="27"/>
  <c r="D79" i="27"/>
  <c r="E79" i="27" s="1"/>
  <c r="F77" i="27"/>
  <c r="D77" i="27"/>
  <c r="E77" i="27" s="1"/>
  <c r="D76" i="27"/>
  <c r="E76" i="27" s="1"/>
  <c r="F68" i="27"/>
  <c r="D68" i="27"/>
  <c r="E68" i="27" s="1"/>
  <c r="D66" i="27"/>
  <c r="E66" i="27" s="1"/>
  <c r="F65" i="27"/>
  <c r="D65" i="27"/>
  <c r="E65" i="27" s="1"/>
  <c r="F63" i="27"/>
  <c r="D63" i="27"/>
  <c r="E63" i="27" s="1"/>
  <c r="D62" i="27"/>
  <c r="E62" i="27" s="1"/>
  <c r="F54" i="27"/>
  <c r="D54" i="27"/>
  <c r="E54" i="27" s="1"/>
  <c r="D52" i="27"/>
  <c r="E52" i="27" s="1"/>
  <c r="F51" i="27"/>
  <c r="D51" i="27"/>
  <c r="E51" i="27" s="1"/>
  <c r="F49" i="27"/>
  <c r="D49" i="27"/>
  <c r="E49" i="27" s="1"/>
  <c r="D48" i="27"/>
  <c r="E48" i="27" s="1"/>
  <c r="E248" i="27"/>
  <c r="C246" i="27"/>
  <c r="C249" i="27" s="1"/>
  <c r="C251" i="27" s="1"/>
  <c r="C232" i="27"/>
  <c r="C235" i="27" s="1"/>
  <c r="C237" i="27" s="1"/>
  <c r="C218" i="27"/>
  <c r="C221" i="27" s="1"/>
  <c r="C223" i="27" s="1"/>
  <c r="E206" i="27"/>
  <c r="C204" i="27"/>
  <c r="C207" i="27" s="1"/>
  <c r="C209" i="27" s="1"/>
  <c r="E192" i="27"/>
  <c r="C190" i="27"/>
  <c r="C193" i="27" s="1"/>
  <c r="C195" i="27" s="1"/>
  <c r="C176" i="27"/>
  <c r="C179" i="27" s="1"/>
  <c r="C181" i="27" s="1"/>
  <c r="E175" i="27"/>
  <c r="C162" i="27"/>
  <c r="C165" i="27" s="1"/>
  <c r="C167" i="27" s="1"/>
  <c r="E150" i="27"/>
  <c r="C148" i="27"/>
  <c r="C151" i="27" s="1"/>
  <c r="C153" i="27" s="1"/>
  <c r="E136" i="27"/>
  <c r="C134" i="27"/>
  <c r="C137" i="27" s="1"/>
  <c r="C139" i="27" s="1"/>
  <c r="C120" i="27"/>
  <c r="C123" i="27" s="1"/>
  <c r="C125" i="27" s="1"/>
  <c r="C106" i="27"/>
  <c r="C109" i="27" s="1"/>
  <c r="C111" i="27" s="1"/>
  <c r="C92" i="27"/>
  <c r="C95" i="27" s="1"/>
  <c r="C97" i="27" s="1"/>
  <c r="E80" i="27"/>
  <c r="C78" i="27"/>
  <c r="C81" i="27" s="1"/>
  <c r="C83" i="27" s="1"/>
  <c r="C64" i="27"/>
  <c r="C67" i="27" s="1"/>
  <c r="C69" i="27" s="1"/>
  <c r="C50" i="27"/>
  <c r="C53" i="27" s="1"/>
  <c r="C55" i="27" s="1"/>
  <c r="D37" i="27"/>
  <c r="E106" i="27" l="1"/>
  <c r="E218" i="27"/>
  <c r="E78" i="27"/>
  <c r="E81" i="27" s="1"/>
  <c r="E83" i="27" s="1"/>
  <c r="E50" i="27"/>
  <c r="E53" i="27" s="1"/>
  <c r="E55" i="27" s="1"/>
  <c r="E176" i="27"/>
  <c r="E179" i="27" s="1"/>
  <c r="E181" i="27" s="1"/>
  <c r="E232" i="27"/>
  <c r="E235" i="27" s="1"/>
  <c r="E237" i="27" s="1"/>
  <c r="E134" i="27"/>
  <c r="E137" i="27" s="1"/>
  <c r="E139" i="27" s="1"/>
  <c r="E92" i="27"/>
  <c r="E95" i="27" s="1"/>
  <c r="E97" i="27" s="1"/>
  <c r="E109" i="27"/>
  <c r="E111" i="27" s="1"/>
  <c r="E165" i="27"/>
  <c r="E167" i="27" s="1"/>
  <c r="E246" i="27"/>
  <c r="E249" i="27" s="1"/>
  <c r="E251" i="27" s="1"/>
  <c r="E221" i="27"/>
  <c r="E223" i="27" s="1"/>
  <c r="E204" i="27"/>
  <c r="E207" i="27" s="1"/>
  <c r="E209" i="27" s="1"/>
  <c r="E190" i="27"/>
  <c r="E193" i="27" s="1"/>
  <c r="E195" i="27" s="1"/>
  <c r="E148" i="27"/>
  <c r="E151" i="27" s="1"/>
  <c r="E153" i="27" s="1"/>
  <c r="E120" i="27"/>
  <c r="E123" i="27" s="1"/>
  <c r="E125" i="27" s="1"/>
  <c r="E64" i="27"/>
  <c r="E67" i="27" s="1"/>
  <c r="E69" i="27" s="1"/>
  <c r="D246" i="27"/>
  <c r="D249" i="27" s="1"/>
  <c r="D251" i="27" s="1"/>
  <c r="D232" i="27"/>
  <c r="D235" i="27" s="1"/>
  <c r="D237" i="27" s="1"/>
  <c r="D218" i="27"/>
  <c r="D221" i="27" s="1"/>
  <c r="D223" i="27" s="1"/>
  <c r="D204" i="27"/>
  <c r="D207" i="27" s="1"/>
  <c r="D209" i="27" s="1"/>
  <c r="D190" i="27"/>
  <c r="D193" i="27" s="1"/>
  <c r="D195" i="27" s="1"/>
  <c r="D176" i="27"/>
  <c r="D179" i="27" s="1"/>
  <c r="D181" i="27" s="1"/>
  <c r="D162" i="27"/>
  <c r="D165" i="27" s="1"/>
  <c r="D167" i="27" s="1"/>
  <c r="D148" i="27"/>
  <c r="D151" i="27" s="1"/>
  <c r="D153" i="27" s="1"/>
  <c r="D134" i="27"/>
  <c r="D137" i="27" s="1"/>
  <c r="D139" i="27" s="1"/>
  <c r="D120" i="27"/>
  <c r="D123" i="27" s="1"/>
  <c r="D125" i="27" s="1"/>
  <c r="D106" i="27"/>
  <c r="D109" i="27" s="1"/>
  <c r="D111" i="27" s="1"/>
  <c r="D92" i="27"/>
  <c r="D95" i="27" s="1"/>
  <c r="D97" i="27" s="1"/>
  <c r="D78" i="27"/>
  <c r="D81" i="27" s="1"/>
  <c r="D83" i="27" s="1"/>
  <c r="D64" i="27"/>
  <c r="D67" i="27" s="1"/>
  <c r="D69" i="27" s="1"/>
  <c r="D50" i="27"/>
  <c r="D53" i="27" s="1"/>
  <c r="D55" i="27" s="1"/>
  <c r="C4" i="26"/>
  <c r="C2" i="34"/>
  <c r="C6" i="24"/>
  <c r="D6" i="23"/>
  <c r="D6" i="29"/>
  <c r="D4" i="28"/>
  <c r="O64" i="27" l="1"/>
  <c r="O162" i="27"/>
  <c r="O78" i="27"/>
  <c r="O176" i="27"/>
  <c r="O148" i="27"/>
  <c r="O92" i="27"/>
  <c r="O190" i="27"/>
  <c r="O50" i="27"/>
  <c r="O106" i="27"/>
  <c r="O120" i="27"/>
  <c r="O218" i="27"/>
  <c r="O204" i="27"/>
  <c r="O232" i="27"/>
  <c r="O134" i="27"/>
  <c r="O246" i="27"/>
  <c r="O244" i="27"/>
  <c r="B10" i="34"/>
  <c r="L22" i="27"/>
  <c r="M22" i="27"/>
  <c r="N22" i="27"/>
  <c r="L23" i="27"/>
  <c r="M23" i="27"/>
  <c r="N23" i="27"/>
  <c r="L20" i="27"/>
  <c r="L21" i="27"/>
  <c r="D7" i="26" l="1"/>
  <c r="C7" i="26"/>
  <c r="E7" i="28"/>
  <c r="D7" i="28"/>
  <c r="C25" i="27" l="1"/>
  <c r="C23" i="27"/>
  <c r="C22" i="27"/>
  <c r="C20" i="27"/>
  <c r="C19" i="27"/>
  <c r="G251" i="27"/>
  <c r="L249" i="27"/>
  <c r="N246" i="27"/>
  <c r="M246" i="27"/>
  <c r="N245" i="27"/>
  <c r="M245" i="27"/>
  <c r="G244" i="27"/>
  <c r="G237" i="27"/>
  <c r="L235" i="27"/>
  <c r="N232" i="27"/>
  <c r="M232" i="27"/>
  <c r="N231" i="27"/>
  <c r="M231" i="27"/>
  <c r="L230" i="27"/>
  <c r="G230" i="27"/>
  <c r="G223" i="27"/>
  <c r="L221" i="27"/>
  <c r="N218" i="27"/>
  <c r="M218" i="27"/>
  <c r="N217" i="27"/>
  <c r="M217" i="27"/>
  <c r="L216" i="27"/>
  <c r="G216" i="27"/>
  <c r="G209" i="27"/>
  <c r="L207" i="27"/>
  <c r="N204" i="27"/>
  <c r="M204" i="27"/>
  <c r="N203" i="27"/>
  <c r="M203" i="27"/>
  <c r="L202" i="27"/>
  <c r="G202" i="27"/>
  <c r="G195" i="27"/>
  <c r="L193" i="27"/>
  <c r="N190" i="27"/>
  <c r="M190" i="27"/>
  <c r="N189" i="27"/>
  <c r="M189" i="27"/>
  <c r="L188" i="27"/>
  <c r="G188" i="27"/>
  <c r="G181" i="27"/>
  <c r="L179" i="27"/>
  <c r="N176" i="27"/>
  <c r="M176" i="27"/>
  <c r="N175" i="27"/>
  <c r="M175" i="27"/>
  <c r="L174" i="27"/>
  <c r="G174" i="27"/>
  <c r="G167" i="27"/>
  <c r="L165" i="27"/>
  <c r="N162" i="27"/>
  <c r="M162" i="27"/>
  <c r="N161" i="27"/>
  <c r="M161" i="27"/>
  <c r="L160" i="27"/>
  <c r="G160" i="27"/>
  <c r="G153" i="27"/>
  <c r="L151" i="27"/>
  <c r="N148" i="27"/>
  <c r="M148" i="27"/>
  <c r="N147" i="27"/>
  <c r="M147" i="27"/>
  <c r="L146" i="27"/>
  <c r="G146" i="27"/>
  <c r="G139" i="27"/>
  <c r="L137" i="27"/>
  <c r="N134" i="27"/>
  <c r="M134" i="27"/>
  <c r="N133" i="27"/>
  <c r="M133" i="27"/>
  <c r="L132" i="27"/>
  <c r="G132" i="27"/>
  <c r="G125" i="27"/>
  <c r="L123" i="27"/>
  <c r="N120" i="27"/>
  <c r="M120" i="27"/>
  <c r="N119" i="27"/>
  <c r="M119" i="27"/>
  <c r="L118" i="27"/>
  <c r="G118" i="27"/>
  <c r="G111" i="27"/>
  <c r="L109" i="27"/>
  <c r="N106" i="27"/>
  <c r="M106" i="27"/>
  <c r="N105" i="27"/>
  <c r="M105" i="27"/>
  <c r="L104" i="27"/>
  <c r="G104" i="27"/>
  <c r="G97" i="27"/>
  <c r="L95" i="27"/>
  <c r="N92" i="27"/>
  <c r="M92" i="27"/>
  <c r="N91" i="27"/>
  <c r="M91" i="27"/>
  <c r="L90" i="27"/>
  <c r="G90" i="27"/>
  <c r="G83" i="27"/>
  <c r="L81" i="27"/>
  <c r="N78" i="27"/>
  <c r="M78" i="27"/>
  <c r="N77" i="27"/>
  <c r="M77" i="27"/>
  <c r="L76" i="27"/>
  <c r="G76" i="27"/>
  <c r="G69" i="27"/>
  <c r="L67" i="27"/>
  <c r="N64" i="27"/>
  <c r="M64" i="27"/>
  <c r="N63" i="27"/>
  <c r="M63" i="27"/>
  <c r="L62" i="27"/>
  <c r="G62" i="27"/>
  <c r="G55" i="27"/>
  <c r="L53" i="27"/>
  <c r="N50" i="27"/>
  <c r="M50" i="27"/>
  <c r="N49" i="27"/>
  <c r="M49" i="27"/>
  <c r="L48" i="27"/>
  <c r="G48" i="27"/>
  <c r="D40" i="27"/>
  <c r="F37" i="27"/>
  <c r="F35" i="27"/>
  <c r="D38" i="27"/>
  <c r="D35" i="27"/>
  <c r="O48" i="27" l="1"/>
  <c r="O62" i="27"/>
  <c r="O76" i="27"/>
  <c r="O90" i="27"/>
  <c r="O104" i="27"/>
  <c r="O118" i="27"/>
  <c r="O132" i="27"/>
  <c r="O146" i="27"/>
  <c r="O160" i="27"/>
  <c r="O174" i="27"/>
  <c r="O188" i="27"/>
  <c r="O202" i="27"/>
  <c r="O216" i="27"/>
  <c r="O230" i="27"/>
  <c r="M207" i="27"/>
  <c r="M137" i="27"/>
  <c r="N207" i="27"/>
  <c r="D20" i="27"/>
  <c r="N137" i="27"/>
  <c r="D22" i="27"/>
  <c r="D23" i="27"/>
  <c r="M179" i="27"/>
  <c r="F20" i="27"/>
  <c r="N179" i="27"/>
  <c r="F22" i="27"/>
  <c r="F23" i="27"/>
  <c r="D25" i="27"/>
  <c r="M165" i="27"/>
  <c r="N221" i="27"/>
  <c r="M249" i="27"/>
  <c r="N165" i="27"/>
  <c r="N249" i="27"/>
  <c r="M221" i="27"/>
  <c r="M235" i="27"/>
  <c r="N235" i="27"/>
  <c r="M193" i="27"/>
  <c r="N193" i="27"/>
  <c r="G241" i="27"/>
  <c r="G227" i="27"/>
  <c r="G213" i="27"/>
  <c r="G199" i="27"/>
  <c r="G185" i="27"/>
  <c r="G171" i="27"/>
  <c r="G157" i="27"/>
  <c r="M151" i="27"/>
  <c r="N151" i="27"/>
  <c r="G143" i="27"/>
  <c r="G129" i="27"/>
  <c r="M123" i="27"/>
  <c r="N123" i="27"/>
  <c r="G115" i="27"/>
  <c r="M109" i="27"/>
  <c r="N109" i="27"/>
  <c r="G101" i="27"/>
  <c r="M95" i="27"/>
  <c r="N95" i="27"/>
  <c r="G87" i="27"/>
  <c r="M81" i="27"/>
  <c r="N81" i="27"/>
  <c r="G73" i="27"/>
  <c r="M67" i="27"/>
  <c r="N67" i="27"/>
  <c r="G59" i="27"/>
  <c r="M53" i="27"/>
  <c r="N53" i="27"/>
  <c r="G45" i="27"/>
  <c r="M146" i="27" l="1"/>
  <c r="M202" i="27"/>
  <c r="M244" i="27"/>
  <c r="M230" i="27"/>
  <c r="M216" i="27"/>
  <c r="M188" i="27"/>
  <c r="M174" i="27"/>
  <c r="M160" i="27"/>
  <c r="M132" i="27"/>
  <c r="M118" i="27"/>
  <c r="M104" i="27"/>
  <c r="M90" i="27"/>
  <c r="M76" i="27"/>
  <c r="M62" i="27"/>
  <c r="M48" i="27"/>
  <c r="C10" i="34" l="1"/>
  <c r="D10" i="34"/>
  <c r="E10" i="34"/>
  <c r="F10" i="34"/>
  <c r="G10" i="34"/>
  <c r="H10" i="34"/>
  <c r="I10" i="34"/>
  <c r="J10" i="34"/>
  <c r="K10" i="34"/>
  <c r="L10" i="34"/>
  <c r="M10" i="34"/>
  <c r="N10" i="34"/>
  <c r="O10" i="34"/>
  <c r="C11" i="34"/>
  <c r="D11" i="34"/>
  <c r="E11" i="34"/>
  <c r="F11" i="34"/>
  <c r="G11" i="34"/>
  <c r="H11" i="34"/>
  <c r="I11" i="34"/>
  <c r="J11" i="34"/>
  <c r="K11" i="34"/>
  <c r="L11" i="34"/>
  <c r="M11" i="34"/>
  <c r="N11" i="34"/>
  <c r="O11" i="34"/>
  <c r="C12" i="34"/>
  <c r="D12" i="34"/>
  <c r="E12" i="34"/>
  <c r="F12" i="34"/>
  <c r="G12" i="34"/>
  <c r="H12" i="34"/>
  <c r="I12" i="34"/>
  <c r="J12" i="34"/>
  <c r="K12" i="34"/>
  <c r="L12" i="34"/>
  <c r="M12" i="34"/>
  <c r="N12" i="34"/>
  <c r="O12" i="34"/>
  <c r="C13" i="34"/>
  <c r="D13" i="34"/>
  <c r="E13" i="34"/>
  <c r="F13" i="34"/>
  <c r="G13" i="34"/>
  <c r="H13" i="34"/>
  <c r="I13" i="34"/>
  <c r="J13" i="34"/>
  <c r="K13" i="34"/>
  <c r="L13" i="34"/>
  <c r="M13" i="34"/>
  <c r="N13" i="34"/>
  <c r="O13" i="34"/>
  <c r="C14" i="34"/>
  <c r="D14" i="34"/>
  <c r="E14" i="34"/>
  <c r="F14" i="34"/>
  <c r="G14" i="34"/>
  <c r="H14" i="34"/>
  <c r="I14" i="34"/>
  <c r="J14" i="34"/>
  <c r="K14" i="34"/>
  <c r="L14" i="34"/>
  <c r="M14" i="34"/>
  <c r="N14" i="34"/>
  <c r="O14" i="34"/>
  <c r="C15" i="34"/>
  <c r="D15" i="34"/>
  <c r="E15" i="34"/>
  <c r="F15" i="34"/>
  <c r="G15" i="34"/>
  <c r="H15" i="34"/>
  <c r="I15" i="34"/>
  <c r="J15" i="34"/>
  <c r="K15" i="34"/>
  <c r="L15" i="34"/>
  <c r="M15" i="34"/>
  <c r="N15" i="34"/>
  <c r="O15" i="34"/>
  <c r="B11" i="34"/>
  <c r="B12" i="34"/>
  <c r="B13" i="34"/>
  <c r="B14" i="34"/>
  <c r="B15" i="34"/>
  <c r="F40" i="27"/>
  <c r="F25" i="27" s="1"/>
  <c r="E38" i="27"/>
  <c r="E37" i="27"/>
  <c r="E35" i="27"/>
  <c r="L39" i="27"/>
  <c r="G41" i="27"/>
  <c r="E40" i="27"/>
  <c r="L34" i="27"/>
  <c r="C36" i="27"/>
  <c r="C39" i="27" s="1"/>
  <c r="C41" i="27" s="1"/>
  <c r="G34" i="27"/>
  <c r="L24" i="27"/>
  <c r="I56" i="24" l="1"/>
  <c r="J56" i="24"/>
  <c r="H56" i="24"/>
  <c r="E56" i="24"/>
  <c r="F56" i="24"/>
  <c r="D56" i="24"/>
  <c r="C4" i="34" l="1"/>
  <c r="C3" i="34"/>
  <c r="P29" i="26"/>
  <c r="R29" i="26" s="1"/>
  <c r="P30" i="26"/>
  <c r="R30" i="26" s="1"/>
  <c r="P31" i="26"/>
  <c r="R31" i="26" s="1"/>
  <c r="P32" i="26"/>
  <c r="R32" i="26" s="1"/>
  <c r="P33" i="26"/>
  <c r="R33" i="26" s="1"/>
  <c r="P34" i="26"/>
  <c r="R34" i="26" s="1"/>
  <c r="P35" i="26"/>
  <c r="R35" i="26" s="1"/>
  <c r="P36" i="26"/>
  <c r="R36" i="26" s="1"/>
  <c r="P37" i="26"/>
  <c r="R37" i="26" s="1"/>
  <c r="P38" i="26"/>
  <c r="R38" i="26" s="1"/>
  <c r="N29" i="26"/>
  <c r="N30" i="26"/>
  <c r="N31" i="26"/>
  <c r="N32" i="26"/>
  <c r="N33" i="26"/>
  <c r="N34" i="26"/>
  <c r="N35" i="26"/>
  <c r="N36" i="26"/>
  <c r="N37" i="26"/>
  <c r="N38" i="26"/>
  <c r="P50" i="26"/>
  <c r="R50" i="26" s="1"/>
  <c r="N50" i="26"/>
  <c r="F50" i="26"/>
  <c r="H50" i="26" s="1"/>
  <c r="J50" i="26" s="1"/>
  <c r="F29" i="26"/>
  <c r="H29" i="26" s="1"/>
  <c r="J29" i="26" s="1"/>
  <c r="S29" i="26" s="1"/>
  <c r="F30" i="26"/>
  <c r="H30" i="26" s="1"/>
  <c r="J30" i="26" s="1"/>
  <c r="S30" i="26" s="1"/>
  <c r="F31" i="26"/>
  <c r="H31" i="26" s="1"/>
  <c r="J31" i="26" s="1"/>
  <c r="S31" i="26" s="1"/>
  <c r="F32" i="26"/>
  <c r="H32" i="26" s="1"/>
  <c r="J32" i="26" s="1"/>
  <c r="F33" i="26"/>
  <c r="H33" i="26" s="1"/>
  <c r="J33" i="26" s="1"/>
  <c r="S33" i="26" s="1"/>
  <c r="F34" i="26"/>
  <c r="H34" i="26" s="1"/>
  <c r="J34" i="26" s="1"/>
  <c r="F35" i="26"/>
  <c r="H35" i="26" s="1"/>
  <c r="J35" i="26" s="1"/>
  <c r="S35" i="26" s="1"/>
  <c r="F36" i="26"/>
  <c r="H36" i="26" s="1"/>
  <c r="J36" i="26" s="1"/>
  <c r="F37" i="26"/>
  <c r="H37" i="26" s="1"/>
  <c r="J37" i="26" s="1"/>
  <c r="S37" i="26" s="1"/>
  <c r="F38" i="26"/>
  <c r="H38" i="26" s="1"/>
  <c r="J38" i="26" s="1"/>
  <c r="S38" i="26" s="1"/>
  <c r="S34" i="26" l="1"/>
  <c r="S50" i="26"/>
  <c r="S32" i="26"/>
  <c r="S36" i="26"/>
  <c r="L19" i="27" l="1"/>
  <c r="P14" i="26" l="1"/>
  <c r="P15" i="26"/>
  <c r="P16" i="26"/>
  <c r="P17" i="26"/>
  <c r="P18" i="26"/>
  <c r="P19" i="26"/>
  <c r="P20" i="26"/>
  <c r="P21" i="26"/>
  <c r="P22" i="26"/>
  <c r="P23" i="26"/>
  <c r="P24" i="26"/>
  <c r="P25" i="26"/>
  <c r="P26" i="26"/>
  <c r="P27" i="26"/>
  <c r="P28" i="26"/>
  <c r="P39" i="26"/>
  <c r="P40" i="26"/>
  <c r="P41" i="26"/>
  <c r="P42" i="26"/>
  <c r="P43" i="26"/>
  <c r="P44" i="26"/>
  <c r="P45" i="26"/>
  <c r="P46" i="26"/>
  <c r="P47" i="26"/>
  <c r="P48" i="26"/>
  <c r="P49" i="26"/>
  <c r="P51" i="26"/>
  <c r="P52" i="26"/>
  <c r="F14" i="26"/>
  <c r="A26" i="34"/>
  <c r="A27" i="34"/>
  <c r="A28" i="34"/>
  <c r="A29" i="34"/>
  <c r="A30" i="34"/>
  <c r="A25" i="34"/>
  <c r="C24" i="34"/>
  <c r="D24" i="34"/>
  <c r="E24" i="34"/>
  <c r="F24" i="34"/>
  <c r="G24" i="34"/>
  <c r="H24" i="34"/>
  <c r="I24" i="34"/>
  <c r="J24" i="34"/>
  <c r="K24" i="34"/>
  <c r="L24" i="34"/>
  <c r="M24" i="34"/>
  <c r="N24" i="34"/>
  <c r="O24" i="34"/>
  <c r="B24" i="34"/>
  <c r="F244" i="27" l="1"/>
  <c r="F246" i="27" s="1"/>
  <c r="F249" i="27" s="1"/>
  <c r="F251" i="27" s="1"/>
  <c r="F188" i="27"/>
  <c r="F190" i="27" s="1"/>
  <c r="F193" i="27" s="1"/>
  <c r="F195" i="27" s="1"/>
  <c r="F132" i="27"/>
  <c r="F134" i="27" s="1"/>
  <c r="F137" i="27" s="1"/>
  <c r="F139" i="27" s="1"/>
  <c r="F76" i="27"/>
  <c r="F78" i="27" s="1"/>
  <c r="F81" i="27" s="1"/>
  <c r="F83" i="27" s="1"/>
  <c r="F230" i="27"/>
  <c r="F232" i="27" s="1"/>
  <c r="F235" i="27" s="1"/>
  <c r="F237" i="27" s="1"/>
  <c r="F174" i="27"/>
  <c r="F176" i="27" s="1"/>
  <c r="F179" i="27" s="1"/>
  <c r="F181" i="27" s="1"/>
  <c r="F118" i="27"/>
  <c r="F120" i="27" s="1"/>
  <c r="F123" i="27" s="1"/>
  <c r="F125" i="27" s="1"/>
  <c r="F62" i="27"/>
  <c r="F64" i="27" s="1"/>
  <c r="F67" i="27" s="1"/>
  <c r="F69" i="27" s="1"/>
  <c r="F216" i="27"/>
  <c r="F218" i="27" s="1"/>
  <c r="F221" i="27" s="1"/>
  <c r="F223" i="27" s="1"/>
  <c r="F160" i="27"/>
  <c r="F162" i="27" s="1"/>
  <c r="F165" i="27" s="1"/>
  <c r="F167" i="27" s="1"/>
  <c r="F104" i="27"/>
  <c r="F106" i="27" s="1"/>
  <c r="F109" i="27" s="1"/>
  <c r="F111" i="27" s="1"/>
  <c r="F48" i="27"/>
  <c r="F50" i="27" s="1"/>
  <c r="F53" i="27" s="1"/>
  <c r="F55" i="27" s="1"/>
  <c r="F202" i="27"/>
  <c r="F204" i="27" s="1"/>
  <c r="F207" i="27" s="1"/>
  <c r="F209" i="27" s="1"/>
  <c r="F146" i="27"/>
  <c r="F148" i="27" s="1"/>
  <c r="F151" i="27" s="1"/>
  <c r="F153" i="27" s="1"/>
  <c r="F90" i="27"/>
  <c r="F92" i="27" s="1"/>
  <c r="F95" i="27" s="1"/>
  <c r="F97" i="27" s="1"/>
  <c r="H14" i="26"/>
  <c r="J14" i="26" s="1"/>
  <c r="D5" i="28"/>
  <c r="D6" i="28"/>
  <c r="E24" i="28"/>
  <c r="G24" i="28"/>
  <c r="O93" i="27" l="1"/>
  <c r="O91" i="27"/>
  <c r="N90" i="27" s="1"/>
  <c r="O121" i="27"/>
  <c r="O119" i="27"/>
  <c r="O149" i="27"/>
  <c r="O147" i="27"/>
  <c r="N146" i="27" s="1"/>
  <c r="O177" i="27"/>
  <c r="O175" i="27"/>
  <c r="N174" i="27" s="1"/>
  <c r="O205" i="27"/>
  <c r="O203" i="27"/>
  <c r="N202" i="27" s="1"/>
  <c r="O233" i="27"/>
  <c r="O231" i="27"/>
  <c r="O51" i="27"/>
  <c r="O49" i="27"/>
  <c r="N48" i="27" s="1"/>
  <c r="O79" i="27"/>
  <c r="O77" i="27"/>
  <c r="N76" i="27" s="1"/>
  <c r="O107" i="27"/>
  <c r="O105" i="27"/>
  <c r="N104" i="27" s="1"/>
  <c r="O135" i="27"/>
  <c r="O133" i="27"/>
  <c r="N132" i="27" s="1"/>
  <c r="O163" i="27"/>
  <c r="O161" i="27"/>
  <c r="N160" i="27" s="1"/>
  <c r="O191" i="27"/>
  <c r="O189" i="27"/>
  <c r="N188" i="27" s="1"/>
  <c r="O65" i="27"/>
  <c r="O63" i="27"/>
  <c r="O219" i="27"/>
  <c r="O217" i="27"/>
  <c r="O245" i="27"/>
  <c r="O247" i="27"/>
  <c r="P15" i="34"/>
  <c r="P14" i="34"/>
  <c r="N216" i="27" l="1"/>
  <c r="N62" i="27"/>
  <c r="N230" i="27"/>
  <c r="N118" i="27"/>
  <c r="N244" i="27"/>
  <c r="E25" i="27"/>
  <c r="R18" i="26"/>
  <c r="R22" i="26"/>
  <c r="R26" i="26"/>
  <c r="R40" i="26"/>
  <c r="R44" i="26"/>
  <c r="R48" i="26"/>
  <c r="N15" i="26"/>
  <c r="R15" i="26" s="1"/>
  <c r="N16" i="26"/>
  <c r="R16" i="26" s="1"/>
  <c r="N17" i="26"/>
  <c r="R17" i="26" s="1"/>
  <c r="N18" i="26"/>
  <c r="N19" i="26"/>
  <c r="R19" i="26" s="1"/>
  <c r="N20" i="26"/>
  <c r="R20" i="26" s="1"/>
  <c r="N21" i="26"/>
  <c r="R21" i="26" s="1"/>
  <c r="N22" i="26"/>
  <c r="N23" i="26"/>
  <c r="R23" i="26" s="1"/>
  <c r="N24" i="26"/>
  <c r="R24" i="26" s="1"/>
  <c r="N25" i="26"/>
  <c r="R25" i="26" s="1"/>
  <c r="N26" i="26"/>
  <c r="N27" i="26"/>
  <c r="R27" i="26" s="1"/>
  <c r="N28" i="26"/>
  <c r="R28" i="26" s="1"/>
  <c r="N39" i="26"/>
  <c r="R39" i="26" s="1"/>
  <c r="N40" i="26"/>
  <c r="N41" i="26"/>
  <c r="R41" i="26" s="1"/>
  <c r="N42" i="26"/>
  <c r="R42" i="26" s="1"/>
  <c r="N43" i="26"/>
  <c r="R43" i="26" s="1"/>
  <c r="N44" i="26"/>
  <c r="N45" i="26"/>
  <c r="R45" i="26" s="1"/>
  <c r="N46" i="26"/>
  <c r="R46" i="26" s="1"/>
  <c r="N47" i="26"/>
  <c r="R47" i="26" s="1"/>
  <c r="N48" i="26"/>
  <c r="N49" i="26"/>
  <c r="R49" i="26" s="1"/>
  <c r="N51" i="26"/>
  <c r="R51" i="26" s="1"/>
  <c r="N52" i="26"/>
  <c r="R52" i="26" s="1"/>
  <c r="N14" i="26"/>
  <c r="R14" i="26" s="1"/>
  <c r="N13" i="26"/>
  <c r="F17" i="26"/>
  <c r="H17" i="26" s="1"/>
  <c r="J17" i="26" s="1"/>
  <c r="F16" i="34" s="1"/>
  <c r="F18" i="26"/>
  <c r="H18" i="26" s="1"/>
  <c r="J18" i="26" s="1"/>
  <c r="H16" i="34" s="1"/>
  <c r="F19" i="26"/>
  <c r="H19" i="26" s="1"/>
  <c r="J19" i="26" s="1"/>
  <c r="I16" i="34" s="1"/>
  <c r="F20" i="26"/>
  <c r="H20" i="26" s="1"/>
  <c r="J20" i="26" s="1"/>
  <c r="J16" i="34" s="1"/>
  <c r="F21" i="26"/>
  <c r="H21" i="26" s="1"/>
  <c r="J21" i="26" s="1"/>
  <c r="F22" i="26"/>
  <c r="H22" i="26" s="1"/>
  <c r="J22" i="26" s="1"/>
  <c r="K16" i="34" s="1"/>
  <c r="F23" i="26"/>
  <c r="H23" i="26" s="1"/>
  <c r="J23" i="26" s="1"/>
  <c r="F24" i="26"/>
  <c r="H24" i="26" s="1"/>
  <c r="J24" i="26" s="1"/>
  <c r="F25" i="26"/>
  <c r="H25" i="26" s="1"/>
  <c r="J25" i="26" s="1"/>
  <c r="F26" i="26"/>
  <c r="H26" i="26" s="1"/>
  <c r="J26" i="26" s="1"/>
  <c r="F27" i="26"/>
  <c r="H27" i="26" s="1"/>
  <c r="J27" i="26" s="1"/>
  <c r="F28" i="26"/>
  <c r="H28" i="26" s="1"/>
  <c r="J28" i="26" s="1"/>
  <c r="F39" i="26"/>
  <c r="H39" i="26" s="1"/>
  <c r="J39" i="26" s="1"/>
  <c r="F40" i="26"/>
  <c r="H40" i="26" s="1"/>
  <c r="J40" i="26" s="1"/>
  <c r="F41" i="26"/>
  <c r="H41" i="26" s="1"/>
  <c r="J41" i="26" s="1"/>
  <c r="F42" i="26"/>
  <c r="H42" i="26" s="1"/>
  <c r="J42" i="26" s="1"/>
  <c r="F43" i="26"/>
  <c r="H43" i="26" s="1"/>
  <c r="J43" i="26" s="1"/>
  <c r="F15" i="26"/>
  <c r="F16" i="26"/>
  <c r="F44" i="26"/>
  <c r="H44" i="26" s="1"/>
  <c r="J44" i="26" s="1"/>
  <c r="F45" i="26"/>
  <c r="H45" i="26" s="1"/>
  <c r="J45" i="26" s="1"/>
  <c r="F47" i="26"/>
  <c r="H47" i="26" s="1"/>
  <c r="J47" i="26" s="1"/>
  <c r="F48" i="26"/>
  <c r="H48" i="26" s="1"/>
  <c r="J48" i="26" s="1"/>
  <c r="F49" i="26"/>
  <c r="H49" i="26" s="1"/>
  <c r="J49" i="26" s="1"/>
  <c r="F51" i="26"/>
  <c r="H51" i="26" s="1"/>
  <c r="J51" i="26" s="1"/>
  <c r="F52" i="26"/>
  <c r="H52" i="26" s="1"/>
  <c r="J52" i="26" s="1"/>
  <c r="F46" i="26"/>
  <c r="H46" i="26" s="1"/>
  <c r="J46" i="26" s="1"/>
  <c r="F13" i="26"/>
  <c r="C17" i="34" l="1"/>
  <c r="B17" i="34"/>
  <c r="S49" i="26"/>
  <c r="C18" i="34"/>
  <c r="D18" i="34"/>
  <c r="P13" i="26"/>
  <c r="R13" i="26" s="1"/>
  <c r="H13" i="26"/>
  <c r="J13" i="26" s="1"/>
  <c r="L17" i="34"/>
  <c r="G17" i="34"/>
  <c r="M17" i="34"/>
  <c r="J17" i="34"/>
  <c r="K17" i="34"/>
  <c r="H17" i="34"/>
  <c r="N17" i="34"/>
  <c r="I17" i="34"/>
  <c r="O17" i="34"/>
  <c r="F17" i="34"/>
  <c r="I18" i="34"/>
  <c r="M18" i="34"/>
  <c r="F18" i="34"/>
  <c r="J18" i="34"/>
  <c r="N18" i="34"/>
  <c r="G18" i="34"/>
  <c r="K18" i="34"/>
  <c r="O18" i="34"/>
  <c r="H18" i="34"/>
  <c r="L18" i="34"/>
  <c r="H16" i="26"/>
  <c r="J16" i="26" s="1"/>
  <c r="E17" i="34"/>
  <c r="E18" i="34"/>
  <c r="H15" i="26"/>
  <c r="J15" i="26" s="1"/>
  <c r="D16" i="34" s="1"/>
  <c r="D17" i="34"/>
  <c r="B18" i="34"/>
  <c r="S51" i="26"/>
  <c r="S40" i="26"/>
  <c r="S26" i="26"/>
  <c r="S46" i="26"/>
  <c r="S44" i="26"/>
  <c r="S42" i="26"/>
  <c r="S28" i="26"/>
  <c r="S24" i="26"/>
  <c r="S20" i="26"/>
  <c r="S52" i="26"/>
  <c r="S47" i="26"/>
  <c r="S41" i="26"/>
  <c r="S27" i="26"/>
  <c r="S23" i="26"/>
  <c r="S19" i="26"/>
  <c r="S45" i="26"/>
  <c r="S43" i="26"/>
  <c r="S39" i="26"/>
  <c r="S25" i="26"/>
  <c r="S21" i="26"/>
  <c r="S17" i="26"/>
  <c r="S18" i="26"/>
  <c r="P12" i="34"/>
  <c r="S14" i="26"/>
  <c r="S22" i="26"/>
  <c r="S48" i="26"/>
  <c r="S13" i="26" l="1"/>
  <c r="B28" i="34"/>
  <c r="B30" i="34"/>
  <c r="B26" i="34"/>
  <c r="B29" i="34"/>
  <c r="I25" i="34"/>
  <c r="O25" i="34"/>
  <c r="G25" i="34"/>
  <c r="J25" i="34"/>
  <c r="H25" i="34"/>
  <c r="B27" i="34"/>
  <c r="K25" i="34"/>
  <c r="E25" i="34"/>
  <c r="D25" i="34"/>
  <c r="F25" i="34"/>
  <c r="M25" i="34"/>
  <c r="N25" i="34"/>
  <c r="C25" i="34"/>
  <c r="L25" i="34"/>
  <c r="B25" i="34"/>
  <c r="D26" i="34"/>
  <c r="L26" i="34"/>
  <c r="G27" i="34"/>
  <c r="O27" i="34"/>
  <c r="J28" i="34"/>
  <c r="E29" i="34"/>
  <c r="M29" i="34"/>
  <c r="H30" i="34"/>
  <c r="I28" i="34"/>
  <c r="E26" i="34"/>
  <c r="M26" i="34"/>
  <c r="H27" i="34"/>
  <c r="C28" i="34"/>
  <c r="K28" i="34"/>
  <c r="F29" i="34"/>
  <c r="N29" i="34"/>
  <c r="I30" i="34"/>
  <c r="J29" i="34"/>
  <c r="M30" i="34"/>
  <c r="G30" i="34"/>
  <c r="F26" i="34"/>
  <c r="N26" i="34"/>
  <c r="I27" i="34"/>
  <c r="D28" i="34"/>
  <c r="L28" i="34"/>
  <c r="G29" i="34"/>
  <c r="O29" i="34"/>
  <c r="J30" i="34"/>
  <c r="F27" i="34"/>
  <c r="G26" i="34"/>
  <c r="O26" i="34"/>
  <c r="J27" i="34"/>
  <c r="E28" i="34"/>
  <c r="M28" i="34"/>
  <c r="H29" i="34"/>
  <c r="C30" i="34"/>
  <c r="K30" i="34"/>
  <c r="C26" i="34"/>
  <c r="L29" i="34"/>
  <c r="H26" i="34"/>
  <c r="C27" i="34"/>
  <c r="K27" i="34"/>
  <c r="F28" i="34"/>
  <c r="N28" i="34"/>
  <c r="I29" i="34"/>
  <c r="D30" i="34"/>
  <c r="L30" i="34"/>
  <c r="K26" i="34"/>
  <c r="O30" i="34"/>
  <c r="I26" i="34"/>
  <c r="D27" i="34"/>
  <c r="L27" i="34"/>
  <c r="G28" i="34"/>
  <c r="O28" i="34"/>
  <c r="E30" i="34"/>
  <c r="N27" i="34"/>
  <c r="J26" i="34"/>
  <c r="E27" i="34"/>
  <c r="M27" i="34"/>
  <c r="H28" i="34"/>
  <c r="C29" i="34"/>
  <c r="K29" i="34"/>
  <c r="F30" i="34"/>
  <c r="N30" i="34"/>
  <c r="D29" i="34"/>
  <c r="N16" i="34"/>
  <c r="O16" i="34"/>
  <c r="M16" i="34"/>
  <c r="L16" i="34"/>
  <c r="G16" i="34"/>
  <c r="L19" i="34"/>
  <c r="S16" i="26"/>
  <c r="E16" i="34"/>
  <c r="D19" i="34"/>
  <c r="K19" i="34"/>
  <c r="B19" i="34"/>
  <c r="M19" i="34"/>
  <c r="C19" i="34"/>
  <c r="H19" i="34"/>
  <c r="G19" i="34"/>
  <c r="O19" i="34"/>
  <c r="E19" i="34"/>
  <c r="R53" i="26"/>
  <c r="J53" i="26"/>
  <c r="N19" i="34"/>
  <c r="I19" i="34"/>
  <c r="S15" i="26"/>
  <c r="J19" i="34"/>
  <c r="F19" i="34"/>
  <c r="P13" i="34"/>
  <c r="C16" i="34"/>
  <c r="B16" i="34"/>
  <c r="P11" i="34"/>
  <c r="P25" i="34" l="1"/>
  <c r="F34" i="27" s="1"/>
  <c r="H31" i="34"/>
  <c r="F31" i="34"/>
  <c r="J31" i="34"/>
  <c r="I31" i="34"/>
  <c r="S53" i="26"/>
  <c r="E31" i="34"/>
  <c r="C31" i="34"/>
  <c r="G31" i="34"/>
  <c r="D31" i="34"/>
  <c r="P10" i="34"/>
  <c r="D34" i="27" s="1"/>
  <c r="D19" i="27" s="1"/>
  <c r="S45" i="29"/>
  <c r="R45" i="29"/>
  <c r="Q45" i="29"/>
  <c r="O45" i="29"/>
  <c r="N45" i="29"/>
  <c r="M45" i="29"/>
  <c r="K45" i="29"/>
  <c r="J45" i="29"/>
  <c r="D8" i="29"/>
  <c r="D7" i="29"/>
  <c r="F36" i="27" l="1"/>
  <c r="F39" i="27" s="1"/>
  <c r="F41" i="27" s="1"/>
  <c r="F19" i="27"/>
  <c r="E34" i="27"/>
  <c r="E36" i="27" s="1"/>
  <c r="E39" i="27" s="1"/>
  <c r="E41" i="27" s="1"/>
  <c r="D36" i="27"/>
  <c r="D39" i="27" s="1"/>
  <c r="D41" i="27" s="1"/>
  <c r="O34" i="27" s="1"/>
  <c r="G31" i="27"/>
  <c r="N31" i="34"/>
  <c r="L31" i="34"/>
  <c r="M31" i="34"/>
  <c r="P27" i="34"/>
  <c r="K31" i="34"/>
  <c r="P26" i="34"/>
  <c r="O31" i="34"/>
  <c r="P28" i="34"/>
  <c r="P29" i="34"/>
  <c r="P30" i="34"/>
  <c r="B31" i="34"/>
  <c r="O37" i="27" l="1"/>
  <c r="O35" i="27"/>
  <c r="O36" i="27"/>
  <c r="N36" i="27"/>
  <c r="N21" i="27" s="1"/>
  <c r="N35" i="27"/>
  <c r="N20" i="27" s="1"/>
  <c r="D21" i="27"/>
  <c r="N34" i="27" l="1"/>
  <c r="N19" i="27"/>
  <c r="N24" i="27"/>
  <c r="M34" i="27"/>
  <c r="N39" i="27"/>
  <c r="C6" i="26"/>
  <c r="C5" i="26"/>
  <c r="M35" i="27" l="1"/>
  <c r="M20" i="27" s="1"/>
  <c r="M36" i="27"/>
  <c r="M21" i="27" s="1"/>
  <c r="C8" i="24"/>
  <c r="C7" i="24"/>
  <c r="F21" i="27"/>
  <c r="C21" i="27"/>
  <c r="D8" i="23"/>
  <c r="D7" i="23"/>
  <c r="J45" i="23"/>
  <c r="K45" i="23"/>
  <c r="M45" i="23"/>
  <c r="N45" i="23"/>
  <c r="O45" i="23"/>
  <c r="Q45" i="23"/>
  <c r="R45" i="23"/>
  <c r="S45" i="23"/>
  <c r="M19" i="27" l="1"/>
  <c r="M24" i="27"/>
  <c r="M39" i="27"/>
  <c r="C24" i="27"/>
  <c r="F24" i="27"/>
  <c r="F26" i="27" s="1"/>
  <c r="C26" i="27" l="1"/>
  <c r="E26" i="27" s="1"/>
  <c r="D24" i="27" l="1"/>
  <c r="E24" i="27" s="1"/>
  <c r="D26"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2" authorId="0" shapeId="0" xr:uid="{00000000-0006-0000-0100-000001000000}">
      <text>
        <r>
          <rPr>
            <b/>
            <sz val="14"/>
            <color indexed="81"/>
            <rFont val="Times New Roman"/>
            <family val="1"/>
          </rPr>
          <t>Ausfüllhilfe, Teil 1</t>
        </r>
        <r>
          <rPr>
            <sz val="14"/>
            <color indexed="81"/>
            <rFont val="Times New Roman"/>
            <family val="1"/>
          </rPr>
          <t xml:space="preserve">
</t>
        </r>
        <r>
          <rPr>
            <u/>
            <sz val="14"/>
            <color indexed="81"/>
            <rFont val="Times New Roman"/>
            <family val="1"/>
          </rPr>
          <t>Allgemeines:</t>
        </r>
        <r>
          <rPr>
            <sz val="14"/>
            <color indexed="81"/>
            <rFont val="Times New Roman"/>
            <family val="1"/>
          </rPr>
          <t xml:space="preserve">
-) Alle </t>
        </r>
        <r>
          <rPr>
            <b/>
            <sz val="14"/>
            <color indexed="57"/>
            <rFont val="Times New Roman"/>
            <family val="1"/>
          </rPr>
          <t>grünen Felder</t>
        </r>
        <r>
          <rPr>
            <sz val="14"/>
            <color indexed="81"/>
            <rFont val="Times New Roman"/>
            <family val="1"/>
          </rPr>
          <t xml:space="preserve"> müssen durch den Projektträger befüllt werden. 
-) Auf den Blättern für Sachkosten, Investitionskosten und Reisekosten können bei Bedarf Zeilen eingefügt werden (unbedingt in der Mitte der Tabelle, nicht am Ende, da sonst die Formeln nicht übernommen werden). 
-) Alle Kosten müssen den einzelnen Leadpartner/Projektpartner zugeordnet werden (Spalte bzw. Feld </t>
        </r>
        <r>
          <rPr>
            <b/>
            <sz val="14"/>
            <color indexed="10"/>
            <rFont val="Times New Roman"/>
            <family val="1"/>
          </rPr>
          <t>„Leadpartner / Projektpartner“</t>
        </r>
        <r>
          <rPr>
            <sz val="14"/>
            <color indexed="81"/>
            <rFont val="Times New Roman"/>
            <family val="1"/>
          </rPr>
          <t xml:space="preserve"> mit Dropdown auf allen Tabellenblättern).
</t>
        </r>
        <r>
          <rPr>
            <u/>
            <sz val="14"/>
            <color indexed="81"/>
            <rFont val="Times New Roman"/>
            <family val="1"/>
          </rPr>
          <t xml:space="preserve">
Übersichtsblatt: </t>
        </r>
        <r>
          <rPr>
            <sz val="14"/>
            <color indexed="81"/>
            <rFont val="Times New Roman"/>
            <family val="1"/>
          </rPr>
          <t xml:space="preserve">
-) Hier sind zuerst die </t>
        </r>
        <r>
          <rPr>
            <b/>
            <sz val="14"/>
            <color indexed="10"/>
            <rFont val="Times New Roman"/>
            <family val="1"/>
          </rPr>
          <t>Basisdaten</t>
        </r>
        <r>
          <rPr>
            <sz val="14"/>
            <color indexed="81"/>
            <rFont val="Times New Roman"/>
            <family val="1"/>
          </rPr>
          <t xml:space="preserve"> (z.B. Projektname lt. Finanzierungsvereinbarung, Adresse, Kontonummer, Dropdown für Region) für jeden Leadpartner / Projektpartner auszufüllen. Das dropdown bei </t>
        </r>
        <r>
          <rPr>
            <b/>
            <sz val="14"/>
            <color indexed="10"/>
            <rFont val="Times New Roman"/>
            <family val="1"/>
          </rPr>
          <t>Vorsteuerabzugsberechtigung</t>
        </r>
        <r>
          <rPr>
            <sz val="14"/>
            <color indexed="81"/>
            <rFont val="Times New Roman"/>
            <family val="1"/>
          </rPr>
          <t xml:space="preserve"> muss unbedingt ausgewählt werden.  
-) Die Kosten StLREG gesamt sind nicht direkt auszufüllen, sondern berechnen sich aus den Kosten-Übersichten der einzelnen Partner darunter. Für jeden Projektpartner ist das </t>
        </r>
        <r>
          <rPr>
            <sz val="14"/>
            <color indexed="10"/>
            <rFont val="Times New Roman"/>
            <family val="1"/>
          </rPr>
          <t>genehmigte Budget lt. Finanztabelle pro Kostenkategorie</t>
        </r>
        <r>
          <rPr>
            <sz val="14"/>
            <color indexed="81"/>
            <rFont val="Times New Roman"/>
            <family val="1"/>
          </rPr>
          <t xml:space="preserve"> einzutragen. Die jeweiligen Felder für die eingereichten Kosten pro Projektpartner sind mit den weiteren Tabellenblättern verknüpft.
-) Unter „sonstige Kosten gesamt“ sind zur Darstellung der Gesamtkosten die weiteren genehmigten Förderungen (z.B. RJM, BBO) einzutragen sowie die eingereichten Kosten und das Datum der Einreichung.
-) Neben den Kosten findet sich rechts die Tabelle mit der Finanzierung. Im oberen Bereich sind die Finanzierungsbeträge StLREG (Gemeinde- bzw. Landesmittel) aus der Finanzierungsvereinbarung einzutragen.</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200-000001000000}">
      <text>
        <r>
          <rPr>
            <b/>
            <sz val="14"/>
            <color indexed="81"/>
            <rFont val="Times New Roman"/>
            <family val="1"/>
          </rPr>
          <t xml:space="preserve">Ausfüllhilfe, Teil 2
</t>
        </r>
        <r>
          <rPr>
            <u/>
            <sz val="14"/>
            <color indexed="81"/>
            <rFont val="Times New Roman"/>
            <family val="1"/>
          </rPr>
          <t>Einnahmen:</t>
        </r>
        <r>
          <rPr>
            <sz val="14"/>
            <color indexed="81"/>
            <rFont val="Times New Roman"/>
            <family val="1"/>
          </rPr>
          <t xml:space="preserve">
Hier sind ggf. Einnahmen für die verschiedenen Geschäftsbereiche einzutragen (z.B. Eintrittsgebühr für eine Veranstaltung des RJM). 
Unter Art der Einnahme wäre z.B. Sponsoring, Teilnahmegebühr etc. anzuführen. 
Unter Herkunft/Quelle wäre beispielweise eine Gemeinde oder der Name eines Teilnehmers einzugeben.</t>
        </r>
        <r>
          <rPr>
            <b/>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300-000001000000}">
      <text>
        <r>
          <rPr>
            <b/>
            <sz val="14"/>
            <color indexed="81"/>
            <rFont val="Times New Roman"/>
            <family val="1"/>
          </rPr>
          <t>Ausfüllhilfe, Teil 3</t>
        </r>
        <r>
          <rPr>
            <sz val="14"/>
            <color indexed="81"/>
            <rFont val="Times New Roman"/>
            <family val="1"/>
          </rPr>
          <t xml:space="preserve">
</t>
        </r>
        <r>
          <rPr>
            <u/>
            <sz val="14"/>
            <color indexed="81"/>
            <rFont val="Times New Roman"/>
            <family val="1"/>
          </rPr>
          <t>Sachkosten: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400-000001000000}">
      <text>
        <r>
          <rPr>
            <b/>
            <sz val="14"/>
            <color indexed="81"/>
            <rFont val="Times New Roman"/>
            <family val="1"/>
          </rPr>
          <t>Ausfüllhilfe, Teil 4</t>
        </r>
        <r>
          <rPr>
            <sz val="14"/>
            <color indexed="81"/>
            <rFont val="Times New Roman"/>
            <family val="1"/>
          </rPr>
          <t xml:space="preserve">
</t>
        </r>
        <r>
          <rPr>
            <u/>
            <sz val="14"/>
            <color indexed="81"/>
            <rFont val="Times New Roman"/>
            <family val="1"/>
          </rPr>
          <t>Investitionskosten: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500-000001000000}">
      <text>
        <r>
          <rPr>
            <b/>
            <sz val="14"/>
            <color indexed="81"/>
            <rFont val="Times New Roman"/>
            <family val="1"/>
          </rPr>
          <t>Ausfüllhilfe, Teil 5</t>
        </r>
        <r>
          <rPr>
            <sz val="14"/>
            <color indexed="81"/>
            <rFont val="Times New Roman"/>
            <family val="1"/>
          </rPr>
          <t xml:space="preserve">
</t>
        </r>
        <r>
          <rPr>
            <u/>
            <sz val="14"/>
            <color indexed="81"/>
            <rFont val="Times New Roman"/>
            <family val="1"/>
          </rPr>
          <t>Reisekosten:</t>
        </r>
        <r>
          <rPr>
            <sz val="14"/>
            <color indexed="81"/>
            <rFont val="Times New Roman"/>
            <family val="1"/>
          </rPr>
          <t xml:space="preserve">
Hier sind jene Reisekosten einzutragen, die direkt an den/die jeweilige/n Mitarbeiter/in ausbezahlt werden, also Kilometergeld, Diäten und ggf. Refundierungen von Hotel- und Fahrtkosten. </t>
        </r>
        <r>
          <rPr>
            <sz val="14"/>
            <color indexed="10"/>
            <rFont val="Times New Roman"/>
            <family val="1"/>
          </rPr>
          <t>Wichtig: es müssen zuerst am Blatt PK Übersicht die Namen der MitarbeiterInnen eingetragen werden.</t>
        </r>
        <r>
          <rPr>
            <sz val="14"/>
            <color indexed="81"/>
            <rFont val="Times New Roman"/>
            <family val="1"/>
          </rPr>
          <t xml:space="preserve"> Sie erscheinen dann hier als Dropdown.
Unter Gesamtreisekosten/Jahr ist die Gesamtsumme pro Person pro Kalenderjahr einzugeben; dies beinhaltet auch jene Kosten, die in anderen Projekten abgerechnet und gefördert wurden bzw. werden. 
Unter eingereichter Betrag sind dann nur jene Reisekosten einzutragen, die nicht mit einer anderen Förderung abgedeckt sind. Sollten Reisen für eine Person verschiedenen Geschäftsbereichen zuzuordnen sein, müssen hier mehrere Zeilen mit dem jeweiligen eingereichten Betrag pro Geschäftsbereich ausgefüllt werden. 
Achtung: sollte ein RM grundsätzlich brutto abrechnen aber für einen Geschäftsbereich (oder ein Teilprojekt) vorsteuerabzugsberechtigt sein, sind bei den eingereichten Kosten in der Spalte brutto die Nettobeträge (also abzüglich Vorsteuer Inlandsdiäten) einzugeben! (das deshalb, weil die Gesamtsumme der eingereichten Kosten mit dem Übersichtsblatt verknüpft ist und hier nur jeweils eine Summe – als brutto oder netto – übernommen werden kann).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600-000001000000}">
      <text>
        <r>
          <rPr>
            <b/>
            <sz val="14"/>
            <color indexed="81"/>
            <rFont val="Times New Roman"/>
            <family val="1"/>
          </rPr>
          <t xml:space="preserve">Ausfüllhilfe, Teil 6
</t>
        </r>
        <r>
          <rPr>
            <u/>
            <sz val="14"/>
            <color indexed="81"/>
            <rFont val="Times New Roman"/>
            <family val="1"/>
          </rPr>
          <t>PK Übersicht:</t>
        </r>
        <r>
          <rPr>
            <sz val="14"/>
            <color indexed="81"/>
            <rFont val="Times New Roman"/>
            <family val="1"/>
          </rPr>
          <t xml:space="preserve">
Hier sind nur die Namen der MitarbeiterInnen in der Zeile 10 einzugeben sowie die Geschäftsbereiche in Spalte A (dropdown) auszuwählen. Die hier erfassten Namen der MitarbeiterInnen werden dann als dropdown in den beiden PK-Blättern (Struktur und EU-kofi) sowie im Blatt Reisekosten angezeigt. 
Sämtliche Summen auf dem PK-Übersichtsblatt errechnen sich aus den beiden folgenden Tabellenblättern. 
Die Gesamtsumme pro Person (Zeile 17) kann dabei logischerweise nicht die Lohngesamtkosten übersteigen. Sollte dies der Fall sind, wird das betreffende Feld rot.</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700-000001000000}">
      <text>
        <r>
          <rPr>
            <b/>
            <sz val="14"/>
            <color indexed="81"/>
            <rFont val="Times New Roman"/>
            <family val="1"/>
          </rPr>
          <t>Ausfüllhilfe, Teil 7</t>
        </r>
        <r>
          <rPr>
            <sz val="14"/>
            <color indexed="81"/>
            <rFont val="Times New Roman"/>
            <family val="1"/>
          </rPr>
          <t xml:space="preserve">
</t>
        </r>
        <r>
          <rPr>
            <u/>
            <sz val="14"/>
            <color indexed="81"/>
            <rFont val="Times New Roman"/>
            <family val="1"/>
          </rPr>
          <t>PK Struktur:</t>
        </r>
        <r>
          <rPr>
            <sz val="14"/>
            <color indexed="81"/>
            <rFont val="Times New Roman"/>
            <family val="1"/>
          </rPr>
          <t xml:space="preserve">
Auf diesem Blatt werden die Personalkosten von MitarbeiterInnen berechnet, die Stunden in den einzelnen Geschäftsbereichen der Managementstruktur gearbeitet haben. 
Nach dem Namen und dem Geschäftsbereicht (jeweils dropdown) sind hier lediglich die Kosten pro Person (Gehalt+Sonderzahlungen; LNK) sowie die Gesamtstunden und Projektstunden pro Kalenderjahr einzutragen. Der Stundensatz sowie die eingereichten Kosten pro Person pro Geschäftsbereich werden automatisch berechnet und auf das Blatt PK-Übersicht übertragen. 
Damit sind sowohl die Summen der Personalkosten je Geschäftsbereich als auch die gesamt eingereichten Kosten pro MitarbeiterIn kompakt dargestellt.
Sollte es für eine Person Abweichungen zwischen  dem Jahreslohnkonto und den tatsächlich vom Projektträger getragenen Kosten geben (z.B. aufgrund von Refundierungen durch die AUVA oder bei Altersteilzeit) sind diese Abweichungen hier zu erfassen. Es ist also eine Refundierung bei den Lohnnebenkosten in Abzug zu bringen und eine Anmerkung (inkl. Beilage) zu ergänzen.  </t>
        </r>
        <r>
          <rPr>
            <sz val="9"/>
            <color indexed="81"/>
            <rFont val="Segoe UI"/>
            <family val="2"/>
          </rPr>
          <t xml:space="preserve">
</t>
        </r>
      </text>
    </comment>
  </commentList>
</comments>
</file>

<file path=xl/sharedStrings.xml><?xml version="1.0" encoding="utf-8"?>
<sst xmlns="http://schemas.openxmlformats.org/spreadsheetml/2006/main" count="847" uniqueCount="152">
  <si>
    <t>Anmerkung</t>
  </si>
  <si>
    <t>KP</t>
  </si>
  <si>
    <t>Anmerkungen</t>
  </si>
  <si>
    <t xml:space="preserve">Summe </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</si>
  <si>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</si>
  <si>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</si>
  <si>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</si>
  <si>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</si>
  <si>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</si>
  <si>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</si>
  <si>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</si>
  <si>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</si>
  <si>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</si>
  <si>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</si>
  <si>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</si>
  <si>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</si>
  <si>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</si>
  <si>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</si>
  <si>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</si>
  <si>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</si>
  <si>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</si>
  <si>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</si>
  <si>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</si>
  <si>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</si>
  <si>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</si>
  <si>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eingereichte Kosten dieser Abrechnung</t>
  </si>
  <si>
    <t>Bezeichnung</t>
  </si>
  <si>
    <t>Abrechnungszeitraum</t>
  </si>
  <si>
    <t>IBAN</t>
  </si>
  <si>
    <t>Adresse</t>
  </si>
  <si>
    <t>Projektträger</t>
  </si>
  <si>
    <t>Projektname</t>
  </si>
  <si>
    <t>Differenz</t>
  </si>
  <si>
    <t>anerkannter Betrag netto</t>
  </si>
  <si>
    <t>anerkannter Betrag brutto</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</si>
  <si>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</si>
  <si>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</si>
  <si>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</si>
  <si>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</si>
  <si>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</si>
  <si>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</si>
  <si>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</si>
  <si>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</si>
  <si>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</si>
  <si>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</si>
  <si>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SUMME</t>
  </si>
  <si>
    <t>Name</t>
  </si>
  <si>
    <t>Personalkosten</t>
  </si>
  <si>
    <t>anerkannte Kosten nach Prüfung durch A17</t>
  </si>
  <si>
    <t xml:space="preserve">SUMME Reisekosten </t>
  </si>
  <si>
    <t>Reisekosten</t>
  </si>
  <si>
    <t>ja</t>
  </si>
  <si>
    <t>nein</t>
  </si>
  <si>
    <t>Förderfähige Kosten</t>
  </si>
  <si>
    <t>Art der Einnahme</t>
  </si>
  <si>
    <t>Betrag</t>
  </si>
  <si>
    <t>Region</t>
  </si>
  <si>
    <t>SNIC</t>
  </si>
  <si>
    <t>Belegsverzeichnis Investitionskosten</t>
  </si>
  <si>
    <t>SUMME Investitionskosten</t>
  </si>
  <si>
    <t>SUMME Sachkosten</t>
  </si>
  <si>
    <t>genehmigtes Budget lt. Finanzierungs-vereinbarung/Antrag</t>
  </si>
  <si>
    <t>Investitionskosten</t>
  </si>
  <si>
    <t xml:space="preserve">Einnahmen </t>
  </si>
  <si>
    <t>Es wird bestätigt, dass die vorstehenden Angaben wahrheitsgemäß und vollständig sind. Die angeführten Kosten betreffen ausschließlich das genannte Projekt und wurden bzw. werden von keiner anderen Förderstelle in unzulässiger Weise ebenfalls gefördert bzw. unterstützt. Der / die Begünstigte bestätigt hiermit die Richtigkeit der Angaben und nimmt die Haftung für unrichtige Angaben zur Kenntnis.</t>
  </si>
  <si>
    <t>Finanzierung</t>
  </si>
  <si>
    <t>Leistungs-zeitraum
von</t>
  </si>
  <si>
    <t>Leistungs-zeitraum
bis</t>
  </si>
  <si>
    <t>eingereichter Betrag brutto</t>
  </si>
  <si>
    <t>eingereichter Betrag netto</t>
  </si>
  <si>
    <t>eingereichte Kosten</t>
  </si>
  <si>
    <t>Belegsverzeichnis Einnahmen</t>
  </si>
  <si>
    <t>Aufteilung anerkannte Kosten nach Prüfung durch A17</t>
  </si>
  <si>
    <t>Finanzierungsbetrag StLREG</t>
  </si>
  <si>
    <t>Belegsverzeichnis direkte Sachkosten</t>
  </si>
  <si>
    <t>Abrechnungszeitraum StLREG</t>
  </si>
  <si>
    <t>Stundensatz</t>
  </si>
  <si>
    <t>anerkannter Stundensatz</t>
  </si>
  <si>
    <t>anerkannte Kosten</t>
  </si>
  <si>
    <t>Anzahl der Gesamtjahres-stunden</t>
  </si>
  <si>
    <t>Lohnkosten inkl. Sonderzahlungen / Jahr</t>
  </si>
  <si>
    <t>Lohnnebenkosten / Jahr</t>
  </si>
  <si>
    <t>Jahresgesamt-kosten</t>
  </si>
  <si>
    <t>anerkannte Lohnkosten inkl. Sonderzahlungen / Jahr</t>
  </si>
  <si>
    <t>anerkannte Lohnnebenkosten / Jahr</t>
  </si>
  <si>
    <t>anerkannte Jahresgesamt-kosten</t>
  </si>
  <si>
    <t>anerkannte Anzahl der Gesamtjahres-stunden</t>
  </si>
  <si>
    <t>Summen / Geschäfts-bereich</t>
  </si>
  <si>
    <t>Summen / Person</t>
  </si>
  <si>
    <t>Übersicht anerkannte Personalkosten</t>
  </si>
  <si>
    <t>Übersicht eingereichte Personalkosten</t>
  </si>
  <si>
    <t>Kosten</t>
  </si>
  <si>
    <t>Herkunft/Quelle der Einnahme (Name)</t>
  </si>
  <si>
    <t>Belegsverzeichnis Reisekosten (direkt an MitarbeiterIn ausbezahlt)</t>
  </si>
  <si>
    <t>MitarbeiterIn</t>
  </si>
  <si>
    <t>Jahresgesamtkosten Struktur</t>
  </si>
  <si>
    <t>Jahresgesamtkosten kofinanziert</t>
  </si>
  <si>
    <t>Jahresgesamtkostn</t>
  </si>
  <si>
    <t>Zahlungs-betrag</t>
  </si>
  <si>
    <t xml:space="preserve">Zahlungs-betrag
(Gesamt-RK/Jahr) </t>
  </si>
  <si>
    <t>davon StLREG-Mittel Gemeinde</t>
  </si>
  <si>
    <t>Zwischensumme PK</t>
  </si>
  <si>
    <t xml:space="preserve">Zwischensumme PK </t>
  </si>
  <si>
    <t>Kosten StLREG gesamt</t>
  </si>
  <si>
    <t>Eigenmittel</t>
  </si>
  <si>
    <t>Finanzierung lt. StLREG Vereinbarung</t>
  </si>
  <si>
    <t>genehmigtes Gesamtbudget lt. Finanzierungs-vereinbarung</t>
  </si>
  <si>
    <t>eingereichte Kosten StLREG</t>
  </si>
  <si>
    <t>Differenz alle eingereichte Kosten zu Gesamtbudget</t>
  </si>
  <si>
    <t xml:space="preserve">eingereichte Finanzierung </t>
  </si>
  <si>
    <t>Liezen</t>
  </si>
  <si>
    <t>Oststeiermark</t>
  </si>
  <si>
    <t>Obersteiermark Ost</t>
  </si>
  <si>
    <t>Obersteiermark West</t>
  </si>
  <si>
    <t>Südoststeiermark</t>
  </si>
  <si>
    <t>Südweststeiermark</t>
  </si>
  <si>
    <t>Steir. Zentralraum</t>
  </si>
  <si>
    <t>GZ</t>
  </si>
  <si>
    <t>Leadpartner</t>
  </si>
  <si>
    <t>davon StLREG-Mittel Land</t>
  </si>
  <si>
    <t>Finanzierung StLREG gesamt</t>
  </si>
  <si>
    <t>sonstige Finanzierung</t>
  </si>
  <si>
    <t>Finanzierung gesamt</t>
  </si>
  <si>
    <t>Vorsteuerabzugs-berechtigung</t>
  </si>
  <si>
    <t>Projektpartner 1</t>
  </si>
  <si>
    <t>Projektpartner 2</t>
  </si>
  <si>
    <t>Projektpartner 3</t>
  </si>
  <si>
    <t>Projektpartner 4</t>
  </si>
  <si>
    <t>Projektpartner 5</t>
  </si>
  <si>
    <t>Projektpartner 6</t>
  </si>
  <si>
    <t>Leadpartner / Projektpartner</t>
  </si>
  <si>
    <t>Verlgeich eingereichte Kosten/Finanzierung</t>
  </si>
  <si>
    <t>Vergleich anderkannte Kosten/Finanzierung</t>
  </si>
  <si>
    <t>eingereichte Kosten - sonstige Finanzierung</t>
  </si>
  <si>
    <t>anerkannte Kosten - anerkannte sonstige Finanzierung</t>
  </si>
  <si>
    <t>Projektpartner 7</t>
  </si>
  <si>
    <t>Projektpartner 8</t>
  </si>
  <si>
    <t>Projektpartner 9</t>
  </si>
  <si>
    <t>Projektpartner 10</t>
  </si>
  <si>
    <t>Projektpartner 11</t>
  </si>
  <si>
    <t>Projektpartner 12</t>
  </si>
  <si>
    <t>Projektpartner 13</t>
  </si>
  <si>
    <t>Projektpartner 14</t>
  </si>
  <si>
    <t>Projektpartner 15</t>
  </si>
  <si>
    <t>Partnerprojekte im Rahmen der Richtlinie des Landes Steiermark nach dem 
Steiermärkischen Landes- und Regionalentwicklungsgesetz (StLREG 2018)
Belegsverzeichnis Übersicht</t>
  </si>
  <si>
    <t>Anzahl der Stunden im Projekt</t>
  </si>
  <si>
    <t>anerkannte Anzahl der Stunden im Projekt</t>
  </si>
  <si>
    <t>GZ Finanzierungsvereinbarung</t>
  </si>
  <si>
    <t>FirmenbuchNr. /ZVR-Zahl/ Geburtsdatum</t>
  </si>
  <si>
    <t>Sachkosten</t>
  </si>
  <si>
    <t>Belegsverzeichnis Personalkosten</t>
  </si>
  <si>
    <t xml:space="preserve">(Datum, Stempel und Unterschrift des Leadpartners)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</si>
</sst>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3" formatCode="_-* #,##0.00_-;\-* #,##0.00_-;_-* &quot;-&quot;??_-;_-@_-"/>
    <numFmt numFmtId="164" formatCode="_-[$€-2]\ * #,##0.00_-;\-[$€-2]\ * #,##0.00_-;_-[$€-2]\ * &quot;-&quot;??_-"/>
    <numFmt numFmtId="165" formatCode="dd/mm/yyyy;@"/>
    <numFmt numFmtId="166" formatCode="dd/mm/yyyy&quot;  -&quot;"/>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10"/>
      <color theme="1"/>
      <name val="Calibri"/>
      <family val="2"/>
      <scheme val="minor"/>
    </font>
    <font>
      <b/>
      <sz val="14"/>
      <color theme="3" tint="0.39997558519241921"/>
      <name val="Calibri"/>
      <family val="2"/>
      <scheme val="minor"/>
    </font>
    <font>
      <sz val="11"/>
      <color theme="6" tint="-0.249977111117893"/>
      <name val="Calibri"/>
      <family val="2"/>
      <scheme val="minor"/>
    </font>
    <font>
      <sz val="10"/>
      <color rgb="FF0070C0"/>
      <name val="Arial"/>
      <family val="2"/>
    </font>
    <font>
      <sz val="11"/>
      <name val="Calibri"/>
      <family val="2"/>
      <scheme val="minor"/>
    </font>
    <font>
      <b/>
      <sz val="11"/>
      <name val="Calibri"/>
      <family val="2"/>
      <scheme val="minor"/>
    </font>
    <font>
      <i/>
      <sz val="11"/>
      <name val="Calibri"/>
      <family val="2"/>
      <scheme val="minor"/>
    </font>
    <font>
      <sz val="9"/>
      <color indexed="81"/>
      <name val="Segoe UI"/>
      <family val="2"/>
    </font>
    <font>
      <b/>
      <sz val="9"/>
      <color indexed="81"/>
      <name val="Segoe UI"/>
      <family val="2"/>
    </font>
    <font>
      <sz val="14"/>
      <color indexed="81"/>
      <name val="Times New Roman"/>
      <family val="1"/>
    </font>
    <font>
      <b/>
      <sz val="14"/>
      <color indexed="81"/>
      <name val="Times New Roman"/>
      <family val="1"/>
    </font>
    <font>
      <b/>
      <sz val="14"/>
      <color indexed="57"/>
      <name val="Times New Roman"/>
      <family val="1"/>
    </font>
    <font>
      <b/>
      <sz val="14"/>
      <color indexed="10"/>
      <name val="Times New Roman"/>
      <family val="1"/>
    </font>
    <font>
      <u/>
      <sz val="14"/>
      <color indexed="81"/>
      <name val="Times New Roman"/>
      <family val="1"/>
    </font>
    <font>
      <sz val="14"/>
      <color indexed="10"/>
      <name val="Times New Roman"/>
      <family val="1"/>
    </font>
    <font>
      <sz val="10"/>
      <name val="Arial"/>
      <family val="2"/>
    </font>
    <font>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8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Dashed">
        <color indexed="64"/>
      </left>
      <right style="mediumDashed">
        <color indexed="64"/>
      </right>
      <top style="medium">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9">
    <xf numFmtId="0" fontId="0" fillId="0" borderId="0"/>
    <xf numFmtId="164" fontId="29" fillId="0" borderId="0" applyFont="0" applyFill="0" applyBorder="0" applyAlignment="0" applyProtection="0"/>
    <xf numFmtId="164" fontId="29" fillId="0" borderId="0" applyFont="0" applyFill="0" applyBorder="0" applyAlignment="0" applyProtection="0"/>
    <xf numFmtId="0" fontId="29" fillId="0" borderId="0"/>
    <xf numFmtId="0" fontId="29" fillId="0" borderId="0"/>
    <xf numFmtId="0" fontId="32" fillId="0" borderId="0"/>
    <xf numFmtId="0" fontId="33" fillId="0" borderId="0"/>
    <xf numFmtId="0" fontId="28" fillId="0" borderId="0"/>
    <xf numFmtId="43" fontId="57" fillId="0" borderId="0" applyFont="0" applyFill="0" applyBorder="0" applyAlignment="0" applyProtection="0"/>
  </cellStyleXfs>
  <cellXfs count="514">
    <xf numFmtId="0" fontId="0" fillId="0" borderId="0" xfId="0"/>
    <xf numFmtId="0" fontId="0" fillId="0" borderId="27" xfId="0" pivotButton="1" applyBorder="1"/>
    <xf numFmtId="0" fontId="0" fillId="0" borderId="28" xfId="0" applyBorder="1"/>
    <xf numFmtId="0" fontId="0" fillId="0" borderId="27" xfId="0" applyBorder="1"/>
    <xf numFmtId="0" fontId="0" fillId="0" borderId="28" xfId="0" applyNumberFormat="1" applyBorder="1"/>
    <xf numFmtId="0" fontId="0" fillId="0" borderId="29" xfId="0" applyBorder="1"/>
    <xf numFmtId="0" fontId="0" fillId="0" borderId="30" xfId="0" applyBorder="1"/>
    <xf numFmtId="0" fontId="0" fillId="0" borderId="31" xfId="0" applyNumberFormat="1" applyBorder="1"/>
    <xf numFmtId="0" fontId="0" fillId="0" borderId="32" xfId="0" applyBorder="1"/>
    <xf numFmtId="0" fontId="0" fillId="0" borderId="33" xfId="0" applyBorder="1"/>
    <xf numFmtId="0" fontId="0" fillId="0" borderId="34" xfId="0" applyBorder="1"/>
    <xf numFmtId="0" fontId="0" fillId="0" borderId="35" xfId="0" applyNumberFormat="1" applyBorder="1"/>
    <xf numFmtId="0" fontId="30" fillId="0" borderId="0" xfId="0" applyFont="1"/>
    <xf numFmtId="0" fontId="0" fillId="2" borderId="0" xfId="0" applyFill="1"/>
    <xf numFmtId="0" fontId="30" fillId="2" borderId="0" xfId="0" applyFont="1" applyFill="1"/>
    <xf numFmtId="0" fontId="28" fillId="0" borderId="7" xfId="7" applyFill="1" applyBorder="1" applyAlignment="1" applyProtection="1">
      <alignment horizontal="left"/>
      <protection hidden="1"/>
    </xf>
    <xf numFmtId="0" fontId="28" fillId="0" borderId="0" xfId="7" applyFill="1" applyBorder="1" applyAlignment="1" applyProtection="1">
      <alignment horizontal="left"/>
      <protection hidden="1"/>
    </xf>
    <xf numFmtId="0" fontId="28" fillId="0" borderId="0" xfId="7" applyFill="1" applyAlignment="1" applyProtection="1">
      <alignment horizontal="left"/>
      <protection hidden="1"/>
    </xf>
    <xf numFmtId="0" fontId="28" fillId="0" borderId="0" xfId="7" applyProtection="1">
      <protection hidden="1"/>
    </xf>
    <xf numFmtId="166" fontId="28" fillId="3" borderId="16" xfId="7" applyNumberFormat="1" applyFill="1" applyBorder="1" applyProtection="1">
      <protection hidden="1"/>
    </xf>
    <xf numFmtId="14" fontId="28" fillId="3" borderId="57" xfId="7" applyNumberFormat="1" applyFill="1" applyBorder="1" applyAlignment="1" applyProtection="1">
      <alignment horizontal="left"/>
      <protection hidden="1"/>
    </xf>
    <xf numFmtId="0" fontId="34" fillId="0" borderId="0" xfId="7" applyFont="1" applyFill="1" applyBorder="1" applyProtection="1">
      <protection hidden="1"/>
    </xf>
    <xf numFmtId="0" fontId="28" fillId="0" borderId="0" xfId="7" applyFill="1" applyBorder="1" applyProtection="1">
      <protection hidden="1"/>
    </xf>
    <xf numFmtId="4" fontId="34" fillId="3" borderId="4" xfId="6" applyNumberFormat="1" applyFont="1" applyFill="1" applyBorder="1" applyProtection="1"/>
    <xf numFmtId="0" fontId="35" fillId="0" borderId="0" xfId="6" applyFont="1" applyProtection="1"/>
    <xf numFmtId="0" fontId="35" fillId="0" borderId="0" xfId="6" applyFont="1" applyAlignment="1" applyProtection="1"/>
    <xf numFmtId="0" fontId="33" fillId="0" borderId="0" xfId="6" applyFill="1" applyBorder="1" applyProtection="1"/>
    <xf numFmtId="0" fontId="27" fillId="0" borderId="0" xfId="6" applyFont="1" applyProtection="1"/>
    <xf numFmtId="14" fontId="33" fillId="0" borderId="0" xfId="6" applyNumberFormat="1" applyFill="1" applyBorder="1" applyProtection="1"/>
    <xf numFmtId="0" fontId="33" fillId="0" borderId="0" xfId="6" applyFill="1" applyProtection="1"/>
    <xf numFmtId="0" fontId="33" fillId="3" borderId="39" xfId="6" applyFill="1" applyBorder="1" applyAlignment="1" applyProtection="1">
      <alignment wrapText="1"/>
    </xf>
    <xf numFmtId="0" fontId="27" fillId="3" borderId="39" xfId="6" applyFont="1" applyFill="1" applyBorder="1" applyAlignment="1" applyProtection="1">
      <alignment wrapText="1"/>
    </xf>
    <xf numFmtId="0" fontId="33" fillId="3" borderId="62" xfId="6" applyFill="1" applyBorder="1" applyAlignment="1" applyProtection="1">
      <alignment wrapText="1"/>
    </xf>
    <xf numFmtId="0" fontId="38" fillId="0" borderId="0" xfId="6" applyFont="1" applyProtection="1"/>
    <xf numFmtId="4" fontId="33" fillId="4" borderId="2" xfId="6" applyNumberFormat="1" applyFill="1" applyBorder="1" applyProtection="1"/>
    <xf numFmtId="4" fontId="27" fillId="3" borderId="16" xfId="6" applyNumberFormat="1" applyFont="1" applyFill="1" applyBorder="1" applyProtection="1"/>
    <xf numFmtId="4" fontId="34" fillId="3" borderId="53" xfId="6" applyNumberFormat="1" applyFont="1" applyFill="1" applyBorder="1" applyProtection="1"/>
    <xf numFmtId="4" fontId="33" fillId="3" borderId="39" xfId="6" applyNumberFormat="1" applyFill="1" applyBorder="1" applyProtection="1"/>
    <xf numFmtId="0" fontId="33" fillId="0" borderId="0" xfId="6" applyBorder="1" applyProtection="1"/>
    <xf numFmtId="0" fontId="34" fillId="0" borderId="0" xfId="6" applyFont="1" applyFill="1" applyBorder="1" applyProtection="1"/>
    <xf numFmtId="4" fontId="34" fillId="0" borderId="0" xfId="6" applyNumberFormat="1" applyFont="1" applyFill="1" applyBorder="1" applyProtection="1"/>
    <xf numFmtId="4" fontId="33" fillId="4" borderId="4" xfId="6" applyNumberFormat="1" applyFill="1" applyBorder="1" applyProtection="1"/>
    <xf numFmtId="4" fontId="33" fillId="4" borderId="73" xfId="6" applyNumberFormat="1" applyFill="1" applyBorder="1" applyProtection="1"/>
    <xf numFmtId="0" fontId="33" fillId="0" borderId="51" xfId="6" applyFill="1" applyBorder="1" applyProtection="1"/>
    <xf numFmtId="0" fontId="33" fillId="0" borderId="73" xfId="6" applyFill="1" applyBorder="1" applyProtection="1"/>
    <xf numFmtId="4" fontId="33" fillId="4" borderId="65" xfId="6" applyNumberFormat="1" applyFill="1" applyBorder="1" applyProtection="1"/>
    <xf numFmtId="0" fontId="27" fillId="0" borderId="0" xfId="6" applyFont="1" applyAlignment="1" applyProtection="1">
      <alignment horizontal="right"/>
    </xf>
    <xf numFmtId="0" fontId="33" fillId="0" borderId="0" xfId="6" applyFill="1" applyBorder="1" applyAlignment="1" applyProtection="1">
      <alignment horizontal="center"/>
    </xf>
    <xf numFmtId="0" fontId="33" fillId="0" borderId="0" xfId="6" applyAlignment="1" applyProtection="1">
      <alignment horizontal="left"/>
    </xf>
    <xf numFmtId="0" fontId="33" fillId="0" borderId="0" xfId="6" applyFill="1" applyBorder="1" applyAlignment="1" applyProtection="1"/>
    <xf numFmtId="4" fontId="38" fillId="3" borderId="2" xfId="6" applyNumberFormat="1" applyFont="1" applyFill="1" applyBorder="1" applyProtection="1"/>
    <xf numFmtId="0" fontId="34" fillId="0" borderId="0" xfId="7" applyFont="1" applyProtection="1"/>
    <xf numFmtId="0" fontId="28" fillId="0" borderId="0" xfId="7" applyProtection="1"/>
    <xf numFmtId="0" fontId="28" fillId="0" borderId="0" xfId="7" applyFill="1" applyAlignment="1" applyProtection="1"/>
    <xf numFmtId="0" fontId="28" fillId="0" borderId="0" xfId="7" applyFill="1" applyBorder="1" applyAlignment="1" applyProtection="1"/>
    <xf numFmtId="0" fontId="28" fillId="0" borderId="0" xfId="7" applyBorder="1" applyAlignment="1" applyProtection="1"/>
    <xf numFmtId="0" fontId="35" fillId="0" borderId="0" xfId="7" applyFont="1" applyBorder="1" applyProtection="1"/>
    <xf numFmtId="0" fontId="35" fillId="0" borderId="0" xfId="7" applyFont="1" applyProtection="1"/>
    <xf numFmtId="0" fontId="36" fillId="3" borderId="50" xfId="7" applyFont="1" applyFill="1" applyBorder="1" applyAlignment="1" applyProtection="1">
      <alignment wrapText="1"/>
    </xf>
    <xf numFmtId="0" fontId="36" fillId="3" borderId="47" xfId="6" applyFont="1" applyFill="1" applyBorder="1" applyAlignment="1" applyProtection="1">
      <alignment wrapText="1"/>
    </xf>
    <xf numFmtId="0" fontId="36" fillId="3" borderId="9" xfId="7" applyFont="1" applyFill="1" applyBorder="1" applyAlignment="1" applyProtection="1">
      <alignment wrapText="1"/>
    </xf>
    <xf numFmtId="0" fontId="36" fillId="3" borderId="56" xfId="7" applyFont="1" applyFill="1" applyBorder="1" applyAlignment="1" applyProtection="1">
      <alignment wrapText="1"/>
    </xf>
    <xf numFmtId="4" fontId="28" fillId="6" borderId="55" xfId="7" applyNumberFormat="1" applyFill="1" applyBorder="1" applyProtection="1"/>
    <xf numFmtId="4" fontId="28" fillId="6" borderId="54" xfId="7" applyNumberFormat="1" applyFill="1" applyBorder="1" applyProtection="1"/>
    <xf numFmtId="0" fontId="34" fillId="5" borderId="37" xfId="7" applyFont="1" applyFill="1" applyBorder="1" applyProtection="1"/>
    <xf numFmtId="4" fontId="33" fillId="3" borderId="4" xfId="6" applyNumberFormat="1" applyFill="1" applyBorder="1" applyProtection="1"/>
    <xf numFmtId="4" fontId="28" fillId="6" borderId="52" xfId="7" applyNumberFormat="1" applyFill="1" applyBorder="1" applyProtection="1"/>
    <xf numFmtId="0" fontId="28" fillId="0" borderId="51" xfId="7" applyBorder="1" applyAlignment="1" applyProtection="1"/>
    <xf numFmtId="0" fontId="34" fillId="0" borderId="0" xfId="6" applyFont="1" applyProtection="1"/>
    <xf numFmtId="0" fontId="33" fillId="0" borderId="0" xfId="6" applyFill="1" applyAlignment="1" applyProtection="1">
      <alignment horizontal="left"/>
    </xf>
    <xf numFmtId="0" fontId="33" fillId="3" borderId="2" xfId="6" applyFill="1" applyBorder="1" applyProtection="1"/>
    <xf numFmtId="0" fontId="35" fillId="0" borderId="0" xfId="6" applyFont="1" applyBorder="1" applyProtection="1"/>
    <xf numFmtId="0" fontId="33" fillId="0" borderId="20" xfId="6" applyBorder="1" applyProtection="1"/>
    <xf numFmtId="0" fontId="36" fillId="3" borderId="50" xfId="6" applyFont="1" applyFill="1" applyBorder="1" applyAlignment="1" applyProtection="1">
      <alignment wrapText="1"/>
    </xf>
    <xf numFmtId="0" fontId="36" fillId="3" borderId="9" xfId="6" applyFont="1" applyFill="1" applyBorder="1" applyAlignment="1" applyProtection="1">
      <alignment wrapText="1"/>
    </xf>
    <xf numFmtId="0" fontId="36" fillId="3" borderId="14" xfId="6" applyFont="1" applyFill="1" applyBorder="1" applyAlignment="1" applyProtection="1">
      <alignment wrapText="1"/>
    </xf>
    <xf numFmtId="0" fontId="36" fillId="3" borderId="49" xfId="6" applyFont="1" applyFill="1" applyBorder="1" applyAlignment="1" applyProtection="1">
      <alignment wrapText="1"/>
    </xf>
    <xf numFmtId="0" fontId="36" fillId="3" borderId="48" xfId="6" applyFont="1" applyFill="1" applyBorder="1" applyAlignment="1" applyProtection="1">
      <alignment wrapText="1"/>
    </xf>
    <xf numFmtId="0" fontId="36" fillId="3" borderId="46" xfId="6" applyFont="1" applyFill="1" applyBorder="1" applyAlignment="1" applyProtection="1">
      <alignment wrapText="1"/>
    </xf>
    <xf numFmtId="4" fontId="33" fillId="4" borderId="45" xfId="6" applyNumberFormat="1" applyFill="1" applyBorder="1" applyProtection="1"/>
    <xf numFmtId="4" fontId="33" fillId="4" borderId="1" xfId="6" applyNumberFormat="1" applyFill="1" applyBorder="1" applyProtection="1"/>
    <xf numFmtId="0" fontId="33" fillId="4" borderId="44" xfId="6" applyFill="1" applyBorder="1" applyAlignment="1" applyProtection="1">
      <alignment wrapText="1"/>
    </xf>
    <xf numFmtId="4" fontId="33" fillId="4" borderId="38" xfId="6" applyNumberFormat="1" applyFill="1" applyBorder="1" applyProtection="1"/>
    <xf numFmtId="0" fontId="33" fillId="4" borderId="43" xfId="6" applyFill="1" applyBorder="1" applyAlignment="1" applyProtection="1">
      <alignment wrapText="1"/>
    </xf>
    <xf numFmtId="0" fontId="34" fillId="5" borderId="17" xfId="6" applyFont="1" applyFill="1" applyBorder="1" applyProtection="1"/>
    <xf numFmtId="4" fontId="33" fillId="4" borderId="37" xfId="6" applyNumberFormat="1" applyFill="1" applyBorder="1" applyProtection="1"/>
    <xf numFmtId="0" fontId="33" fillId="4" borderId="41" xfId="6" applyFill="1" applyBorder="1" applyProtection="1"/>
    <xf numFmtId="0" fontId="33" fillId="3" borderId="2" xfId="6" applyFill="1" applyBorder="1" applyAlignment="1" applyProtection="1">
      <alignment horizontal="left"/>
    </xf>
    <xf numFmtId="4" fontId="33" fillId="4" borderId="10" xfId="6" applyNumberFormat="1" applyFill="1" applyBorder="1" applyProtection="1"/>
    <xf numFmtId="0" fontId="0" fillId="0" borderId="0" xfId="0" applyAlignment="1" applyProtection="1">
      <alignment wrapText="1"/>
    </xf>
    <xf numFmtId="165" fontId="33" fillId="0" borderId="0" xfId="6" applyNumberFormat="1" applyFill="1" applyBorder="1" applyAlignment="1" applyProtection="1">
      <alignment horizontal="left"/>
    </xf>
    <xf numFmtId="0" fontId="0" fillId="0" borderId="37" xfId="0" applyBorder="1" applyAlignment="1" applyProtection="1">
      <alignment wrapText="1"/>
    </xf>
    <xf numFmtId="0" fontId="29" fillId="3" borderId="4" xfId="0" applyFont="1" applyFill="1" applyBorder="1" applyAlignment="1" applyProtection="1">
      <alignment wrapText="1"/>
    </xf>
    <xf numFmtId="0" fontId="0" fillId="0" borderId="67" xfId="0" applyBorder="1" applyAlignment="1" applyProtection="1">
      <alignment wrapText="1"/>
    </xf>
    <xf numFmtId="0" fontId="29" fillId="3" borderId="75" xfId="0" applyFont="1" applyFill="1" applyBorder="1" applyAlignment="1" applyProtection="1">
      <alignment wrapText="1"/>
    </xf>
    <xf numFmtId="0" fontId="30" fillId="0" borderId="75" xfId="0" applyFont="1" applyBorder="1" applyAlignment="1" applyProtection="1">
      <alignment wrapText="1"/>
    </xf>
    <xf numFmtId="8" fontId="0" fillId="8" borderId="22" xfId="0" applyNumberFormat="1" applyFill="1" applyBorder="1" applyAlignment="1" applyProtection="1">
      <alignment horizontal="right" wrapText="1"/>
    </xf>
    <xf numFmtId="8" fontId="30" fillId="3" borderId="62" xfId="0" applyNumberFormat="1" applyFont="1" applyFill="1" applyBorder="1" applyAlignment="1" applyProtection="1">
      <alignment wrapText="1"/>
    </xf>
    <xf numFmtId="8" fontId="30" fillId="3" borderId="63" xfId="0" applyNumberFormat="1" applyFont="1" applyFill="1" applyBorder="1" applyAlignment="1" applyProtection="1">
      <alignment wrapText="1"/>
    </xf>
    <xf numFmtId="8" fontId="30" fillId="3" borderId="64" xfId="0" applyNumberFormat="1" applyFont="1" applyFill="1" applyBorder="1" applyAlignment="1" applyProtection="1">
      <alignment wrapText="1"/>
    </xf>
    <xf numFmtId="0" fontId="30" fillId="0" borderId="75" xfId="0" applyFont="1" applyBorder="1" applyAlignment="1" applyProtection="1">
      <alignment horizontal="right" wrapText="1"/>
    </xf>
    <xf numFmtId="8" fontId="30" fillId="8" borderId="21" xfId="0" applyNumberFormat="1" applyFont="1" applyFill="1" applyBorder="1" applyAlignment="1" applyProtection="1">
      <alignment wrapText="1"/>
    </xf>
    <xf numFmtId="0" fontId="30" fillId="3" borderId="75" xfId="0" applyFont="1" applyFill="1" applyBorder="1" applyAlignment="1" applyProtection="1">
      <alignment wrapText="1"/>
    </xf>
    <xf numFmtId="0" fontId="29" fillId="0" borderId="0" xfId="0" applyFont="1" applyBorder="1" applyAlignment="1" applyProtection="1">
      <alignment horizontal="right" wrapText="1"/>
    </xf>
    <xf numFmtId="0" fontId="30" fillId="3" borderId="0" xfId="0" applyFont="1" applyFill="1" applyBorder="1" applyAlignment="1" applyProtection="1">
      <alignment wrapText="1"/>
    </xf>
    <xf numFmtId="0" fontId="29" fillId="0" borderId="0" xfId="0" applyFont="1" applyAlignment="1" applyProtection="1">
      <alignment wrapText="1"/>
    </xf>
    <xf numFmtId="8" fontId="0" fillId="8" borderId="0" xfId="0" applyNumberFormat="1" applyFill="1" applyBorder="1" applyAlignment="1" applyProtection="1">
      <alignment horizontal="right" wrapText="1"/>
    </xf>
    <xf numFmtId="0" fontId="45" fillId="8" borderId="47" xfId="0" applyFont="1" applyFill="1" applyBorder="1" applyAlignment="1" applyProtection="1">
      <alignment wrapText="1"/>
    </xf>
    <xf numFmtId="0" fontId="33" fillId="3" borderId="57" xfId="6" applyFill="1" applyBorder="1" applyAlignment="1" applyProtection="1"/>
    <xf numFmtId="0" fontId="36" fillId="3" borderId="8" xfId="6" applyFont="1" applyFill="1" applyBorder="1" applyAlignment="1" applyProtection="1">
      <alignment wrapText="1"/>
    </xf>
    <xf numFmtId="0" fontId="33" fillId="3" borderId="74" xfId="6" applyFill="1" applyBorder="1" applyProtection="1"/>
    <xf numFmtId="0" fontId="33" fillId="3" borderId="74" xfId="6" applyFill="1" applyBorder="1" applyAlignment="1" applyProtection="1">
      <alignment horizontal="right"/>
    </xf>
    <xf numFmtId="4" fontId="33" fillId="3" borderId="74" xfId="6" applyNumberFormat="1" applyFill="1" applyBorder="1" applyProtection="1"/>
    <xf numFmtId="0" fontId="33" fillId="3" borderId="2" xfId="6" applyFill="1" applyBorder="1" applyAlignment="1" applyProtection="1">
      <alignment horizontal="right"/>
    </xf>
    <xf numFmtId="4" fontId="33" fillId="3" borderId="2" xfId="6" applyNumberFormat="1" applyFill="1" applyBorder="1" applyProtection="1"/>
    <xf numFmtId="0" fontId="34" fillId="5" borderId="37" xfId="6" applyFont="1" applyFill="1" applyBorder="1" applyProtection="1"/>
    <xf numFmtId="0" fontId="34" fillId="5" borderId="11" xfId="6" applyFont="1" applyFill="1" applyBorder="1" applyProtection="1"/>
    <xf numFmtId="0" fontId="33" fillId="5" borderId="53" xfId="6" applyFill="1" applyBorder="1" applyProtection="1"/>
    <xf numFmtId="4" fontId="33" fillId="5" borderId="4" xfId="6" applyNumberFormat="1" applyFill="1" applyBorder="1" applyProtection="1"/>
    <xf numFmtId="0" fontId="33" fillId="0" borderId="51" xfId="6" applyBorder="1" applyAlignment="1" applyProtection="1"/>
    <xf numFmtId="0" fontId="33" fillId="0" borderId="0" xfId="6" applyBorder="1" applyAlignment="1" applyProtection="1"/>
    <xf numFmtId="0" fontId="30" fillId="0" borderId="79" xfId="0" applyFont="1" applyBorder="1" applyAlignment="1" applyProtection="1">
      <alignment wrapText="1"/>
    </xf>
    <xf numFmtId="0" fontId="30" fillId="3" borderId="80" xfId="0" applyFont="1" applyFill="1" applyBorder="1" applyAlignment="1" applyProtection="1">
      <alignment wrapText="1"/>
    </xf>
    <xf numFmtId="8" fontId="30" fillId="8" borderId="62" xfId="0" applyNumberFormat="1" applyFont="1" applyFill="1" applyBorder="1" applyAlignment="1" applyProtection="1">
      <alignment wrapText="1"/>
    </xf>
    <xf numFmtId="8" fontId="30" fillId="8" borderId="63" xfId="0" applyNumberFormat="1" applyFont="1" applyFill="1" applyBorder="1" applyAlignment="1" applyProtection="1">
      <alignment wrapText="1"/>
    </xf>
    <xf numFmtId="8" fontId="30" fillId="8" borderId="64" xfId="0" applyNumberFormat="1" applyFont="1" applyFill="1" applyBorder="1" applyAlignment="1" applyProtection="1">
      <alignment wrapText="1"/>
    </xf>
    <xf numFmtId="0" fontId="33" fillId="0" borderId="51" xfId="6" applyBorder="1" applyProtection="1"/>
    <xf numFmtId="0" fontId="33" fillId="0" borderId="73" xfId="6" applyBorder="1" applyProtection="1"/>
    <xf numFmtId="0" fontId="35" fillId="0" borderId="51" xfId="6" applyFont="1" applyBorder="1" applyProtection="1"/>
    <xf numFmtId="4" fontId="38" fillId="3" borderId="16" xfId="6" applyNumberFormat="1" applyFont="1" applyFill="1" applyBorder="1" applyProtection="1"/>
    <xf numFmtId="0" fontId="38" fillId="0" borderId="0" xfId="6" applyFont="1" applyFill="1" applyProtection="1"/>
    <xf numFmtId="4" fontId="38" fillId="4" borderId="73" xfId="6" applyNumberFormat="1" applyFont="1" applyFill="1" applyBorder="1" applyProtection="1"/>
    <xf numFmtId="4" fontId="20" fillId="3" borderId="2" xfId="6" applyNumberFormat="1" applyFont="1" applyFill="1" applyBorder="1" applyProtection="1"/>
    <xf numFmtId="4" fontId="34" fillId="3" borderId="2" xfId="6" applyNumberFormat="1" applyFont="1" applyFill="1" applyBorder="1" applyProtection="1"/>
    <xf numFmtId="4" fontId="46" fillId="3" borderId="16" xfId="6" applyNumberFormat="1" applyFont="1" applyFill="1" applyBorder="1" applyProtection="1"/>
    <xf numFmtId="0" fontId="18" fillId="3" borderId="39" xfId="6" applyFont="1" applyFill="1" applyBorder="1" applyAlignment="1" applyProtection="1">
      <alignment wrapText="1"/>
    </xf>
    <xf numFmtId="4" fontId="27" fillId="0" borderId="0" xfId="6" applyNumberFormat="1" applyFont="1" applyBorder="1" applyProtection="1"/>
    <xf numFmtId="4" fontId="33" fillId="10" borderId="2" xfId="6" applyNumberFormat="1" applyFill="1" applyBorder="1" applyProtection="1"/>
    <xf numFmtId="4" fontId="38" fillId="10" borderId="63" xfId="6" applyNumberFormat="1" applyFont="1" applyFill="1" applyBorder="1" applyProtection="1"/>
    <xf numFmtId="4" fontId="34" fillId="10" borderId="64" xfId="6" applyNumberFormat="1" applyFont="1" applyFill="1" applyBorder="1" applyProtection="1"/>
    <xf numFmtId="4" fontId="34" fillId="10" borderId="41" xfId="6" applyNumberFormat="1" applyFont="1" applyFill="1" applyBorder="1" applyProtection="1"/>
    <xf numFmtId="4" fontId="46" fillId="10" borderId="63" xfId="6" applyNumberFormat="1" applyFont="1" applyFill="1" applyBorder="1" applyProtection="1"/>
    <xf numFmtId="4" fontId="27" fillId="10" borderId="43" xfId="6" applyNumberFormat="1" applyFont="1" applyFill="1" applyBorder="1" applyProtection="1"/>
    <xf numFmtId="0" fontId="46" fillId="3" borderId="39" xfId="6" applyFont="1" applyFill="1" applyBorder="1" applyAlignment="1" applyProtection="1">
      <alignment wrapText="1"/>
    </xf>
    <xf numFmtId="4" fontId="48" fillId="3" borderId="16" xfId="6" applyNumberFormat="1" applyFont="1" applyFill="1" applyBorder="1" applyProtection="1"/>
    <xf numFmtId="4" fontId="47" fillId="3" borderId="53" xfId="6" applyNumberFormat="1" applyFont="1" applyFill="1" applyBorder="1" applyProtection="1"/>
    <xf numFmtId="4" fontId="46" fillId="3" borderId="39" xfId="6" applyNumberFormat="1" applyFont="1" applyFill="1" applyBorder="1" applyProtection="1"/>
    <xf numFmtId="4" fontId="47" fillId="3" borderId="4" xfId="6" applyNumberFormat="1" applyFont="1" applyFill="1" applyBorder="1" applyProtection="1"/>
    <xf numFmtId="4" fontId="33" fillId="10" borderId="74" xfId="6" applyNumberFormat="1" applyFill="1" applyBorder="1" applyProtection="1"/>
    <xf numFmtId="4" fontId="33" fillId="10" borderId="4" xfId="6" applyNumberFormat="1" applyFill="1" applyBorder="1" applyProtection="1"/>
    <xf numFmtId="4" fontId="33" fillId="10" borderId="25" xfId="6" applyNumberFormat="1" applyFill="1" applyBorder="1" applyAlignment="1" applyProtection="1">
      <alignment horizontal="right"/>
    </xf>
    <xf numFmtId="4" fontId="33" fillId="10" borderId="13" xfId="6" applyNumberFormat="1" applyFill="1" applyBorder="1" applyAlignment="1" applyProtection="1">
      <alignment horizontal="right"/>
    </xf>
    <xf numFmtId="4" fontId="33" fillId="10" borderId="11" xfId="6" applyNumberFormat="1" applyFill="1" applyBorder="1" applyProtection="1"/>
    <xf numFmtId="4" fontId="27" fillId="10" borderId="63" xfId="6" applyNumberFormat="1" applyFont="1" applyFill="1" applyBorder="1" applyProtection="1"/>
    <xf numFmtId="4" fontId="33" fillId="3" borderId="16" xfId="6" applyNumberFormat="1" applyFill="1" applyBorder="1" applyProtection="1"/>
    <xf numFmtId="4" fontId="33" fillId="0" borderId="0" xfId="6" applyNumberFormat="1" applyBorder="1" applyProtection="1"/>
    <xf numFmtId="4" fontId="25" fillId="3" borderId="70" xfId="6" applyNumberFormat="1" applyFont="1" applyFill="1" applyBorder="1" applyAlignment="1" applyProtection="1">
      <alignment wrapText="1"/>
    </xf>
    <xf numFmtId="4" fontId="33" fillId="10" borderId="43" xfId="6" applyNumberFormat="1" applyFill="1" applyBorder="1" applyProtection="1"/>
    <xf numFmtId="4" fontId="33" fillId="3" borderId="8" xfId="6" applyNumberFormat="1" applyFill="1" applyBorder="1" applyProtection="1"/>
    <xf numFmtId="4" fontId="20" fillId="10" borderId="63" xfId="6" applyNumberFormat="1" applyFont="1" applyFill="1" applyBorder="1" applyProtection="1"/>
    <xf numFmtId="0" fontId="33" fillId="5" borderId="53" xfId="6" applyFill="1" applyBorder="1" applyAlignment="1" applyProtection="1">
      <alignment wrapText="1"/>
    </xf>
    <xf numFmtId="4" fontId="47" fillId="3" borderId="57" xfId="6" applyNumberFormat="1" applyFont="1" applyFill="1" applyBorder="1" applyProtection="1"/>
    <xf numFmtId="4" fontId="33" fillId="3" borderId="57" xfId="6" applyNumberFormat="1" applyFill="1" applyBorder="1" applyProtection="1"/>
    <xf numFmtId="0" fontId="17" fillId="3" borderId="74" xfId="6" applyFont="1" applyFill="1" applyBorder="1" applyAlignment="1" applyProtection="1">
      <alignment wrapText="1"/>
    </xf>
    <xf numFmtId="4" fontId="47" fillId="10" borderId="43" xfId="6" applyNumberFormat="1" applyFont="1" applyFill="1" applyBorder="1" applyProtection="1"/>
    <xf numFmtId="4" fontId="33" fillId="10" borderId="41" xfId="6" applyNumberFormat="1" applyFill="1" applyBorder="1" applyProtection="1"/>
    <xf numFmtId="0" fontId="33" fillId="0" borderId="0" xfId="6" applyProtection="1"/>
    <xf numFmtId="0" fontId="33" fillId="0" borderId="0" xfId="6" applyAlignment="1" applyProtection="1">
      <alignment wrapText="1"/>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4" fontId="33" fillId="6" borderId="40" xfId="6" applyNumberFormat="1" applyFill="1" applyBorder="1" applyProtection="1"/>
    <xf numFmtId="4" fontId="33" fillId="6" borderId="39" xfId="6" applyNumberFormat="1" applyFill="1" applyBorder="1" applyProtection="1"/>
    <xf numFmtId="4" fontId="33" fillId="6" borderId="74" xfId="6" applyNumberFormat="1" applyFill="1" applyBorder="1" applyProtection="1"/>
    <xf numFmtId="4" fontId="33" fillId="6" borderId="69" xfId="6" applyNumberFormat="1" applyFill="1" applyBorder="1" applyProtection="1"/>
    <xf numFmtId="0" fontId="33" fillId="6" borderId="70" xfId="6" applyFill="1" applyBorder="1" applyAlignment="1" applyProtection="1">
      <alignment wrapText="1"/>
    </xf>
    <xf numFmtId="4" fontId="33" fillId="6" borderId="45" xfId="6" applyNumberFormat="1" applyFill="1" applyBorder="1" applyProtection="1"/>
    <xf numFmtId="4" fontId="33" fillId="6" borderId="1" xfId="6" applyNumberFormat="1" applyFill="1" applyBorder="1" applyProtection="1"/>
    <xf numFmtId="4" fontId="33" fillId="6" borderId="2" xfId="6" applyNumberFormat="1" applyFill="1" applyBorder="1" applyProtection="1"/>
    <xf numFmtId="4" fontId="33" fillId="6" borderId="16" xfId="6" applyNumberFormat="1" applyFill="1" applyBorder="1" applyProtection="1"/>
    <xf numFmtId="0" fontId="33" fillId="6" borderId="44" xfId="6" applyFill="1" applyBorder="1" applyAlignment="1" applyProtection="1">
      <alignment wrapText="1"/>
    </xf>
    <xf numFmtId="4" fontId="33" fillId="6" borderId="23" xfId="6" applyNumberFormat="1" applyFill="1" applyBorder="1" applyProtection="1"/>
    <xf numFmtId="4" fontId="33" fillId="6" borderId="38" xfId="6" applyNumberFormat="1" applyFill="1" applyBorder="1" applyProtection="1"/>
    <xf numFmtId="0" fontId="33" fillId="6" borderId="43" xfId="6" applyFill="1" applyBorder="1" applyAlignment="1" applyProtection="1">
      <alignment wrapText="1"/>
    </xf>
    <xf numFmtId="4" fontId="33" fillId="6" borderId="37" xfId="6" applyNumberFormat="1" applyFill="1" applyBorder="1" applyProtection="1"/>
    <xf numFmtId="4" fontId="33" fillId="6" borderId="4" xfId="6" applyNumberFormat="1" applyFill="1" applyBorder="1" applyProtection="1"/>
    <xf numFmtId="0" fontId="33" fillId="6" borderId="41" xfId="6" applyFill="1" applyBorder="1" applyAlignment="1" applyProtection="1"/>
    <xf numFmtId="0" fontId="29" fillId="0" borderId="0" xfId="0" applyFont="1" applyProtection="1"/>
    <xf numFmtId="0" fontId="0" fillId="0" borderId="0" xfId="0" applyProtection="1"/>
    <xf numFmtId="4" fontId="47" fillId="0" borderId="0" xfId="6" applyNumberFormat="1" applyFont="1" applyFill="1" applyBorder="1" applyProtection="1"/>
    <xf numFmtId="0" fontId="33" fillId="0" borderId="25" xfId="6" applyBorder="1" applyProtection="1"/>
    <xf numFmtId="0" fontId="33" fillId="11" borderId="1" xfId="6" applyFill="1" applyBorder="1" applyProtection="1">
      <protection locked="0"/>
    </xf>
    <xf numFmtId="4" fontId="33" fillId="11" borderId="2" xfId="6" applyNumberFormat="1" applyFill="1" applyBorder="1" applyProtection="1">
      <protection locked="0"/>
    </xf>
    <xf numFmtId="4" fontId="33" fillId="11" borderId="39" xfId="6" applyNumberFormat="1" applyFill="1" applyBorder="1" applyProtection="1">
      <protection locked="0"/>
    </xf>
    <xf numFmtId="0" fontId="39" fillId="0" borderId="19" xfId="6" applyFont="1" applyFill="1" applyBorder="1" applyAlignment="1" applyProtection="1">
      <alignment horizontal="right"/>
    </xf>
    <xf numFmtId="0" fontId="39" fillId="0" borderId="20" xfId="6" applyFont="1" applyFill="1" applyBorder="1" applyAlignment="1" applyProtection="1">
      <alignment horizontal="right"/>
    </xf>
    <xf numFmtId="0" fontId="35" fillId="0" borderId="20" xfId="6" applyFont="1" applyFill="1" applyBorder="1" applyAlignment="1" applyProtection="1">
      <alignment horizontal="right"/>
    </xf>
    <xf numFmtId="4" fontId="33" fillId="11" borderId="4" xfId="6" applyNumberFormat="1" applyFill="1" applyBorder="1" applyProtection="1">
      <protection locked="0"/>
    </xf>
    <xf numFmtId="0" fontId="5" fillId="0" borderId="0" xfId="6" applyFont="1" applyFill="1" applyProtection="1"/>
    <xf numFmtId="43" fontId="33" fillId="0" borderId="0" xfId="8" applyFont="1" applyFill="1" applyProtection="1"/>
    <xf numFmtId="0" fontId="28" fillId="11" borderId="71" xfId="7" applyFill="1" applyBorder="1" applyProtection="1">
      <protection locked="0"/>
    </xf>
    <xf numFmtId="0" fontId="42" fillId="11" borderId="22" xfId="6" applyFont="1" applyFill="1" applyBorder="1" applyProtection="1">
      <protection locked="0"/>
    </xf>
    <xf numFmtId="0" fontId="12" fillId="11" borderId="39" xfId="7" applyFont="1" applyFill="1" applyBorder="1" applyAlignment="1" applyProtection="1">
      <alignment wrapText="1"/>
      <protection locked="0"/>
    </xf>
    <xf numFmtId="4" fontId="28" fillId="11" borderId="39" xfId="7" applyNumberFormat="1" applyFont="1" applyFill="1" applyBorder="1" applyProtection="1">
      <protection locked="0"/>
    </xf>
    <xf numFmtId="0" fontId="16" fillId="11" borderId="15" xfId="7" applyFont="1" applyFill="1" applyBorder="1" applyAlignment="1" applyProtection="1">
      <alignment wrapText="1"/>
      <protection locked="0"/>
    </xf>
    <xf numFmtId="0" fontId="28" fillId="11" borderId="38" xfId="7" applyFill="1" applyBorder="1" applyProtection="1">
      <protection locked="0"/>
    </xf>
    <xf numFmtId="0" fontId="28" fillId="11" borderId="2" xfId="7" applyFont="1" applyFill="1" applyBorder="1" applyAlignment="1" applyProtection="1">
      <alignment wrapText="1"/>
      <protection locked="0"/>
    </xf>
    <xf numFmtId="0" fontId="11" fillId="11" borderId="2" xfId="7" applyFont="1" applyFill="1" applyBorder="1" applyAlignment="1" applyProtection="1">
      <alignment wrapText="1"/>
      <protection locked="0"/>
    </xf>
    <xf numFmtId="4" fontId="28" fillId="11" borderId="2" xfId="7" applyNumberFormat="1" applyFill="1" applyBorder="1" applyProtection="1">
      <protection locked="0"/>
    </xf>
    <xf numFmtId="0" fontId="28" fillId="11" borderId="16" xfId="7" applyFill="1" applyBorder="1" applyAlignment="1" applyProtection="1">
      <alignment wrapText="1"/>
      <protection locked="0"/>
    </xf>
    <xf numFmtId="0" fontId="28" fillId="11" borderId="2" xfId="7" applyFill="1" applyBorder="1" applyAlignment="1" applyProtection="1">
      <alignment wrapText="1"/>
      <protection locked="0"/>
    </xf>
    <xf numFmtId="0" fontId="28" fillId="11" borderId="45" xfId="7" applyFill="1" applyBorder="1" applyProtection="1">
      <protection locked="0"/>
    </xf>
    <xf numFmtId="4" fontId="28" fillId="11" borderId="18" xfId="7" applyNumberFormat="1" applyFill="1" applyBorder="1" applyProtection="1">
      <protection locked="0"/>
    </xf>
    <xf numFmtId="0" fontId="34" fillId="0" borderId="11" xfId="7" applyFont="1" applyFill="1" applyBorder="1" applyProtection="1"/>
    <xf numFmtId="0" fontId="28" fillId="0" borderId="53" xfId="7" applyFill="1" applyBorder="1" applyProtection="1"/>
    <xf numFmtId="0" fontId="28" fillId="0" borderId="10" xfId="7" applyFill="1" applyBorder="1" applyProtection="1"/>
    <xf numFmtId="0" fontId="28" fillId="0" borderId="53" xfId="7" applyFill="1" applyBorder="1" applyAlignment="1" applyProtection="1">
      <alignment wrapText="1"/>
    </xf>
    <xf numFmtId="0" fontId="33" fillId="11" borderId="45" xfId="6" applyFill="1" applyBorder="1" applyProtection="1">
      <protection locked="0"/>
    </xf>
    <xf numFmtId="0" fontId="9" fillId="11" borderId="1" xfId="6" applyFont="1" applyFill="1" applyBorder="1" applyAlignment="1" applyProtection="1">
      <alignment wrapText="1"/>
      <protection locked="0"/>
    </xf>
    <xf numFmtId="14" fontId="19" fillId="11" borderId="1" xfId="6" applyNumberFormat="1" applyFont="1" applyFill="1" applyBorder="1" applyProtection="1">
      <protection locked="0"/>
    </xf>
    <xf numFmtId="14" fontId="33" fillId="11" borderId="1" xfId="6" applyNumberFormat="1" applyFill="1" applyBorder="1" applyProtection="1">
      <protection locked="0"/>
    </xf>
    <xf numFmtId="49" fontId="9" fillId="11" borderId="1" xfId="6" applyNumberFormat="1" applyFont="1" applyFill="1" applyBorder="1" applyAlignment="1" applyProtection="1">
      <alignment horizontal="right" wrapText="1"/>
      <protection locked="0"/>
    </xf>
    <xf numFmtId="10" fontId="33" fillId="11" borderId="1" xfId="6" applyNumberFormat="1" applyFill="1" applyBorder="1" applyProtection="1">
      <protection locked="0"/>
    </xf>
    <xf numFmtId="4" fontId="33" fillId="11" borderId="1" xfId="6" applyNumberFormat="1" applyFill="1" applyBorder="1" applyProtection="1">
      <protection locked="0"/>
    </xf>
    <xf numFmtId="4" fontId="33" fillId="11" borderId="23" xfId="6" applyNumberFormat="1" applyFill="1" applyBorder="1" applyProtection="1">
      <protection locked="0"/>
    </xf>
    <xf numFmtId="14" fontId="33" fillId="11" borderId="58" xfId="6" applyNumberFormat="1" applyFill="1" applyBorder="1" applyProtection="1">
      <protection locked="0"/>
    </xf>
    <xf numFmtId="4" fontId="33" fillId="11" borderId="59" xfId="6" applyNumberFormat="1" applyFill="1" applyBorder="1" applyProtection="1">
      <protection locked="0"/>
    </xf>
    <xf numFmtId="4" fontId="33" fillId="11" borderId="22" xfId="6" applyNumberFormat="1" applyFill="1" applyBorder="1" applyProtection="1">
      <protection locked="0"/>
    </xf>
    <xf numFmtId="4" fontId="33" fillId="11" borderId="12" xfId="6" applyNumberFormat="1" applyFill="1" applyBorder="1" applyProtection="1">
      <protection locked="0"/>
    </xf>
    <xf numFmtId="0" fontId="33" fillId="11" borderId="44" xfId="6" applyFill="1" applyBorder="1" applyAlignment="1" applyProtection="1">
      <alignment wrapText="1"/>
      <protection locked="0"/>
    </xf>
    <xf numFmtId="0" fontId="9" fillId="11" borderId="2" xfId="6" applyFont="1" applyFill="1" applyBorder="1" applyAlignment="1" applyProtection="1">
      <alignment wrapText="1"/>
      <protection locked="0"/>
    </xf>
    <xf numFmtId="14" fontId="33" fillId="11" borderId="2" xfId="6" applyNumberFormat="1" applyFill="1" applyBorder="1" applyProtection="1">
      <protection locked="0"/>
    </xf>
    <xf numFmtId="49" fontId="9" fillId="11" borderId="2" xfId="6" applyNumberFormat="1" applyFont="1" applyFill="1" applyBorder="1" applyAlignment="1" applyProtection="1">
      <alignment horizontal="right" wrapText="1"/>
      <protection locked="0"/>
    </xf>
    <xf numFmtId="10" fontId="33" fillId="11" borderId="2" xfId="6" applyNumberFormat="1" applyFill="1" applyBorder="1" applyProtection="1">
      <protection locked="0"/>
    </xf>
    <xf numFmtId="4" fontId="33" fillId="11" borderId="16" xfId="6" applyNumberFormat="1" applyFill="1" applyBorder="1" applyProtection="1">
      <protection locked="0"/>
    </xf>
    <xf numFmtId="14" fontId="33" fillId="11" borderId="60" xfId="6" applyNumberFormat="1" applyFill="1" applyBorder="1" applyProtection="1">
      <protection locked="0"/>
    </xf>
    <xf numFmtId="4" fontId="33" fillId="11" borderId="57" xfId="6" applyNumberFormat="1" applyFill="1" applyBorder="1" applyProtection="1">
      <protection locked="0"/>
    </xf>
    <xf numFmtId="4" fontId="33" fillId="11" borderId="13" xfId="6" applyNumberFormat="1" applyFill="1" applyBorder="1" applyProtection="1">
      <protection locked="0"/>
    </xf>
    <xf numFmtId="0" fontId="14" fillId="11" borderId="43" xfId="6" applyFont="1" applyFill="1" applyBorder="1" applyAlignment="1" applyProtection="1">
      <alignment wrapText="1"/>
      <protection locked="0"/>
    </xf>
    <xf numFmtId="0" fontId="33" fillId="11" borderId="43" xfId="6" applyFill="1" applyBorder="1" applyAlignment="1" applyProtection="1">
      <alignment wrapText="1"/>
      <protection locked="0"/>
    </xf>
    <xf numFmtId="0" fontId="13" fillId="11" borderId="43" xfId="6" applyFont="1" applyFill="1" applyBorder="1" applyAlignment="1" applyProtection="1">
      <alignment wrapText="1"/>
      <protection locked="0"/>
    </xf>
    <xf numFmtId="0" fontId="9" fillId="11" borderId="43" xfId="6" applyFont="1" applyFill="1" applyBorder="1" applyAlignment="1" applyProtection="1">
      <alignment wrapText="1"/>
      <protection locked="0"/>
    </xf>
    <xf numFmtId="0" fontId="10" fillId="11" borderId="2" xfId="6" applyFont="1" applyFill="1" applyBorder="1" applyAlignment="1" applyProtection="1">
      <alignment wrapText="1"/>
      <protection locked="0"/>
    </xf>
    <xf numFmtId="49" fontId="33" fillId="11" borderId="2" xfId="6" applyNumberFormat="1" applyFill="1" applyBorder="1" applyAlignment="1" applyProtection="1">
      <alignment horizontal="right" wrapText="1"/>
      <protection locked="0"/>
    </xf>
    <xf numFmtId="0" fontId="33" fillId="11" borderId="2" xfId="6" applyFill="1" applyBorder="1" applyProtection="1">
      <protection locked="0"/>
    </xf>
    <xf numFmtId="0" fontId="33" fillId="11" borderId="60" xfId="6" applyFill="1" applyBorder="1" applyProtection="1">
      <protection locked="0"/>
    </xf>
    <xf numFmtId="0" fontId="33" fillId="11" borderId="2" xfId="6" applyFill="1" applyBorder="1" applyAlignment="1" applyProtection="1">
      <alignment wrapText="1"/>
      <protection locked="0"/>
    </xf>
    <xf numFmtId="0" fontId="42" fillId="11" borderId="3" xfId="6" applyFont="1" applyFill="1" applyBorder="1" applyProtection="1">
      <protection locked="0"/>
    </xf>
    <xf numFmtId="0" fontId="33" fillId="11" borderId="18" xfId="6" applyFill="1" applyBorder="1" applyAlignment="1" applyProtection="1">
      <alignment wrapText="1"/>
      <protection locked="0"/>
    </xf>
    <xf numFmtId="14" fontId="33" fillId="11" borderId="18" xfId="6" applyNumberFormat="1" applyFill="1" applyBorder="1" applyProtection="1">
      <protection locked="0"/>
    </xf>
    <xf numFmtId="49" fontId="33" fillId="11" borderId="18" xfId="6" applyNumberFormat="1" applyFill="1" applyBorder="1" applyAlignment="1" applyProtection="1">
      <alignment horizontal="right" wrapText="1"/>
      <protection locked="0"/>
    </xf>
    <xf numFmtId="0" fontId="33" fillId="11" borderId="18" xfId="6" applyFill="1" applyBorder="1" applyProtection="1">
      <protection locked="0"/>
    </xf>
    <xf numFmtId="10" fontId="33" fillId="11" borderId="18" xfId="6" applyNumberFormat="1" applyFill="1" applyBorder="1" applyProtection="1">
      <protection locked="0"/>
    </xf>
    <xf numFmtId="4" fontId="33" fillId="11" borderId="53" xfId="6" applyNumberFormat="1" applyFill="1" applyBorder="1" applyProtection="1">
      <protection locked="0"/>
    </xf>
    <xf numFmtId="0" fontId="33" fillId="11" borderId="61" xfId="6" applyFill="1" applyBorder="1" applyProtection="1">
      <protection locked="0"/>
    </xf>
    <xf numFmtId="4" fontId="33" fillId="11" borderId="10" xfId="6" applyNumberFormat="1" applyFill="1" applyBorder="1" applyProtection="1">
      <protection locked="0"/>
    </xf>
    <xf numFmtId="4" fontId="33" fillId="11" borderId="11" xfId="6" applyNumberFormat="1" applyFill="1" applyBorder="1" applyProtection="1">
      <protection locked="0"/>
    </xf>
    <xf numFmtId="0" fontId="33" fillId="11" borderId="41" xfId="6" applyFill="1" applyBorder="1" applyAlignment="1" applyProtection="1">
      <alignment wrapText="1"/>
      <protection locked="0"/>
    </xf>
    <xf numFmtId="0" fontId="34" fillId="0" borderId="21" xfId="6" applyFont="1" applyFill="1" applyBorder="1" applyProtection="1"/>
    <xf numFmtId="0" fontId="34" fillId="0" borderId="65" xfId="6" applyFont="1" applyFill="1" applyBorder="1" applyProtection="1"/>
    <xf numFmtId="0" fontId="8" fillId="11" borderId="1" xfId="6" applyFont="1" applyFill="1" applyBorder="1" applyAlignment="1" applyProtection="1">
      <alignment wrapText="1"/>
      <protection locked="0"/>
    </xf>
    <xf numFmtId="49" fontId="8" fillId="11" borderId="1" xfId="6" applyNumberFormat="1" applyFont="1" applyFill="1" applyBorder="1" applyAlignment="1" applyProtection="1">
      <alignment horizontal="right" wrapText="1"/>
      <protection locked="0"/>
    </xf>
    <xf numFmtId="0" fontId="8" fillId="11" borderId="2" xfId="6" applyFont="1" applyFill="1" applyBorder="1" applyAlignment="1" applyProtection="1">
      <alignment wrapText="1"/>
      <protection locked="0"/>
    </xf>
    <xf numFmtId="49" fontId="8" fillId="11" borderId="2" xfId="6" applyNumberFormat="1" applyFont="1" applyFill="1" applyBorder="1" applyAlignment="1" applyProtection="1">
      <alignment horizontal="right" wrapText="1"/>
      <protection locked="0"/>
    </xf>
    <xf numFmtId="10" fontId="33" fillId="11" borderId="4" xfId="6" applyNumberFormat="1" applyFill="1" applyBorder="1" applyProtection="1">
      <protection locked="0"/>
    </xf>
    <xf numFmtId="0" fontId="34" fillId="0" borderId="17" xfId="6" applyFont="1" applyFill="1" applyBorder="1" applyProtection="1"/>
    <xf numFmtId="0" fontId="34" fillId="0" borderId="20" xfId="6" applyFont="1" applyFill="1" applyBorder="1" applyProtection="1"/>
    <xf numFmtId="0" fontId="23" fillId="11" borderId="22" xfId="6" applyFont="1" applyFill="1" applyBorder="1" applyProtection="1">
      <protection locked="0"/>
    </xf>
    <xf numFmtId="0" fontId="33" fillId="11" borderId="1" xfId="6" applyFill="1" applyBorder="1" applyAlignment="1" applyProtection="1">
      <alignment wrapText="1"/>
      <protection locked="0"/>
    </xf>
    <xf numFmtId="4" fontId="33" fillId="11" borderId="77" xfId="6" applyNumberFormat="1" applyFill="1" applyBorder="1" applyProtection="1">
      <protection locked="0"/>
    </xf>
    <xf numFmtId="4" fontId="33" fillId="11" borderId="78" xfId="6" applyNumberFormat="1" applyFill="1" applyBorder="1" applyProtection="1">
      <protection locked="0"/>
    </xf>
    <xf numFmtId="0" fontId="7" fillId="11" borderId="43" xfId="6" applyFont="1" applyFill="1" applyBorder="1" applyAlignment="1" applyProtection="1">
      <alignment wrapText="1"/>
      <protection locked="0"/>
    </xf>
    <xf numFmtId="0" fontId="23" fillId="11" borderId="3" xfId="6" applyFont="1" applyFill="1" applyBorder="1" applyProtection="1">
      <protection locked="0"/>
    </xf>
    <xf numFmtId="0" fontId="23" fillId="11" borderId="2" xfId="6" applyFont="1" applyFill="1" applyBorder="1" applyProtection="1">
      <protection locked="0"/>
    </xf>
    <xf numFmtId="0" fontId="33" fillId="0" borderId="43" xfId="6" applyFill="1" applyBorder="1" applyAlignment="1" applyProtection="1">
      <alignment wrapText="1"/>
      <protection locked="0"/>
    </xf>
    <xf numFmtId="0" fontId="29" fillId="11" borderId="47" xfId="0" applyFont="1" applyFill="1" applyBorder="1" applyAlignment="1" applyProtection="1">
      <alignment wrapText="1"/>
      <protection locked="0"/>
    </xf>
    <xf numFmtId="0" fontId="29" fillId="11" borderId="9" xfId="0" applyFont="1" applyFill="1" applyBorder="1" applyAlignment="1" applyProtection="1">
      <alignment wrapText="1"/>
      <protection locked="0"/>
    </xf>
    <xf numFmtId="0" fontId="0" fillId="11" borderId="9" xfId="0" applyFill="1" applyBorder="1" applyAlignment="1" applyProtection="1">
      <alignment wrapText="1"/>
      <protection locked="0"/>
    </xf>
    <xf numFmtId="0" fontId="0" fillId="11" borderId="14" xfId="0" applyFill="1" applyBorder="1" applyAlignment="1" applyProtection="1">
      <alignment wrapText="1"/>
      <protection locked="0"/>
    </xf>
    <xf numFmtId="0" fontId="0" fillId="11" borderId="62" xfId="0" applyFill="1" applyBorder="1" applyAlignment="1" applyProtection="1">
      <alignment wrapText="1"/>
      <protection locked="0"/>
    </xf>
    <xf numFmtId="0" fontId="0" fillId="11" borderId="63" xfId="0" applyFill="1" applyBorder="1" applyAlignment="1" applyProtection="1">
      <alignment wrapText="1"/>
      <protection locked="0"/>
    </xf>
    <xf numFmtId="0" fontId="0" fillId="11" borderId="64" xfId="0" applyFill="1" applyBorder="1" applyAlignment="1" applyProtection="1">
      <alignment wrapText="1"/>
      <protection locked="0"/>
    </xf>
    <xf numFmtId="0" fontId="45" fillId="8" borderId="62" xfId="0" applyFont="1" applyFill="1" applyBorder="1" applyAlignment="1" applyProtection="1">
      <alignment wrapText="1"/>
    </xf>
    <xf numFmtId="0" fontId="45" fillId="8" borderId="63" xfId="0" applyFont="1" applyFill="1" applyBorder="1" applyAlignment="1" applyProtection="1">
      <alignment wrapText="1"/>
    </xf>
    <xf numFmtId="0" fontId="45" fillId="8" borderId="64" xfId="0" applyFont="1" applyFill="1" applyBorder="1" applyAlignment="1" applyProtection="1">
      <alignment wrapText="1"/>
    </xf>
    <xf numFmtId="0" fontId="6" fillId="11" borderId="39" xfId="6" applyFont="1" applyFill="1" applyBorder="1" applyProtection="1">
      <protection locked="0"/>
    </xf>
    <xf numFmtId="0" fontId="22" fillId="11" borderId="1" xfId="6" applyFont="1" applyFill="1" applyBorder="1" applyProtection="1">
      <protection locked="0"/>
    </xf>
    <xf numFmtId="0" fontId="33" fillId="11" borderId="15" xfId="6" applyFill="1" applyBorder="1" applyAlignment="1" applyProtection="1">
      <alignment wrapText="1"/>
      <protection locked="0"/>
    </xf>
    <xf numFmtId="0" fontId="33" fillId="11" borderId="23" xfId="6" applyFill="1" applyBorder="1" applyAlignment="1" applyProtection="1">
      <alignment wrapText="1"/>
      <protection locked="0"/>
    </xf>
    <xf numFmtId="0" fontId="33" fillId="11" borderId="16" xfId="6" applyFill="1" applyBorder="1" applyAlignment="1" applyProtection="1">
      <alignment wrapText="1"/>
      <protection locked="0"/>
    </xf>
    <xf numFmtId="4" fontId="33" fillId="4" borderId="26" xfId="6" applyNumberFormat="1" applyFill="1" applyBorder="1" applyProtection="1"/>
    <xf numFmtId="0" fontId="38" fillId="0" borderId="0" xfId="6" applyFont="1" applyBorder="1" applyProtection="1"/>
    <xf numFmtId="0" fontId="37" fillId="3" borderId="39" xfId="6" applyFont="1" applyFill="1" applyBorder="1" applyAlignment="1" applyProtection="1">
      <alignment horizontal="center" vertical="top"/>
    </xf>
    <xf numFmtId="0" fontId="37" fillId="3" borderId="70" xfId="6" applyFont="1" applyFill="1" applyBorder="1" applyAlignment="1" applyProtection="1">
      <alignment horizontal="center" vertical="top" wrapText="1"/>
    </xf>
    <xf numFmtId="0" fontId="58" fillId="0" borderId="0" xfId="6" applyFont="1" applyFill="1" applyAlignment="1" applyProtection="1">
      <alignment vertical="top"/>
    </xf>
    <xf numFmtId="0" fontId="58" fillId="0" borderId="0" xfId="6" applyFont="1" applyFill="1" applyBorder="1" applyAlignment="1" applyProtection="1">
      <alignment vertical="top"/>
    </xf>
    <xf numFmtId="0" fontId="37" fillId="3" borderId="40" xfId="6" applyFont="1" applyFill="1" applyBorder="1" applyAlignment="1" applyProtection="1">
      <alignment horizontal="center" vertical="top"/>
    </xf>
    <xf numFmtId="0" fontId="37" fillId="3" borderId="39" xfId="6" applyFont="1" applyFill="1" applyBorder="1" applyAlignment="1" applyProtection="1">
      <alignment horizontal="center" vertical="top" wrapText="1"/>
    </xf>
    <xf numFmtId="0" fontId="37" fillId="3" borderId="70" xfId="6" applyFont="1" applyFill="1" applyBorder="1" applyAlignment="1" applyProtection="1">
      <alignment horizontal="center" vertical="top"/>
    </xf>
    <xf numFmtId="0" fontId="17" fillId="3" borderId="25" xfId="6" applyFont="1" applyFill="1" applyBorder="1" applyAlignment="1" applyProtection="1">
      <alignment wrapText="1"/>
    </xf>
    <xf numFmtId="0" fontId="18" fillId="3" borderId="25" xfId="6" applyFont="1" applyFill="1" applyBorder="1" applyAlignment="1" applyProtection="1">
      <alignment wrapText="1"/>
    </xf>
    <xf numFmtId="4" fontId="25" fillId="3" borderId="26" xfId="6" applyNumberFormat="1" applyFont="1" applyFill="1" applyBorder="1" applyAlignment="1" applyProtection="1">
      <alignment wrapText="1"/>
    </xf>
    <xf numFmtId="0" fontId="33" fillId="3" borderId="25" xfId="6" applyFill="1" applyBorder="1" applyAlignment="1" applyProtection="1"/>
    <xf numFmtId="0" fontId="33" fillId="3" borderId="24" xfId="6" applyFill="1" applyBorder="1" applyAlignment="1" applyProtection="1"/>
    <xf numFmtId="0" fontId="33" fillId="3" borderId="81" xfId="6" applyFill="1" applyBorder="1" applyAlignment="1" applyProtection="1"/>
    <xf numFmtId="0" fontId="27" fillId="0" borderId="0" xfId="6" applyFont="1" applyFill="1" applyBorder="1" applyAlignment="1" applyProtection="1">
      <alignment horizontal="right"/>
    </xf>
    <xf numFmtId="0" fontId="27" fillId="0" borderId="0" xfId="6" applyFont="1" applyFill="1" applyBorder="1" applyProtection="1"/>
    <xf numFmtId="0" fontId="37" fillId="3" borderId="81" xfId="6" applyFont="1" applyFill="1" applyBorder="1" applyProtection="1"/>
    <xf numFmtId="0" fontId="33" fillId="0" borderId="76" xfId="6" applyFill="1" applyBorder="1" applyProtection="1"/>
    <xf numFmtId="0" fontId="34" fillId="0" borderId="25" xfId="6" applyFont="1" applyFill="1" applyBorder="1" applyAlignment="1" applyProtection="1">
      <alignment horizontal="left"/>
    </xf>
    <xf numFmtId="0" fontId="15" fillId="0" borderId="0" xfId="6" applyFont="1" applyFill="1" applyBorder="1" applyAlignment="1" applyProtection="1"/>
    <xf numFmtId="0" fontId="39" fillId="3" borderId="41" xfId="6" applyFont="1" applyFill="1" applyBorder="1" applyAlignment="1" applyProtection="1"/>
    <xf numFmtId="0" fontId="39" fillId="0" borderId="20" xfId="6" applyFont="1" applyFill="1" applyBorder="1" applyAlignment="1" applyProtection="1">
      <alignment horizontal="center"/>
    </xf>
    <xf numFmtId="0" fontId="39" fillId="0" borderId="65" xfId="6" applyFont="1" applyFill="1" applyBorder="1" applyAlignment="1" applyProtection="1">
      <alignment horizontal="center"/>
    </xf>
    <xf numFmtId="0" fontId="33" fillId="0" borderId="0" xfId="6" applyProtection="1"/>
    <xf numFmtId="0" fontId="33" fillId="0" borderId="0" xfId="6" applyFill="1" applyBorder="1" applyProtection="1"/>
    <xf numFmtId="0" fontId="33" fillId="0" borderId="0" xfId="6" applyFill="1" applyBorder="1" applyAlignment="1" applyProtection="1">
      <alignment horizontal="left"/>
    </xf>
    <xf numFmtId="0" fontId="34" fillId="0" borderId="0" xfId="6" applyFont="1" applyFill="1" applyBorder="1" applyAlignment="1" applyProtection="1">
      <alignment horizontal="left"/>
    </xf>
    <xf numFmtId="0" fontId="33" fillId="0" borderId="0" xfId="6" applyProtection="1"/>
    <xf numFmtId="0" fontId="33" fillId="0" borderId="0" xfId="6" applyAlignment="1" applyProtection="1">
      <alignment wrapText="1"/>
    </xf>
    <xf numFmtId="0" fontId="33" fillId="0" borderId="0" xfId="6" applyFill="1" applyBorder="1" applyProtection="1"/>
    <xf numFmtId="0" fontId="33" fillId="0" borderId="0" xfId="6" applyFill="1" applyBorder="1" applyAlignment="1" applyProtection="1">
      <alignment horizontal="left"/>
    </xf>
    <xf numFmtId="0" fontId="36" fillId="3" borderId="14" xfId="7" applyFont="1" applyFill="1" applyBorder="1" applyAlignment="1" applyProtection="1">
      <alignment wrapText="1"/>
    </xf>
    <xf numFmtId="0" fontId="28" fillId="0" borderId="0" xfId="7" applyAlignment="1" applyProtection="1">
      <alignment wrapText="1"/>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0" fontId="33" fillId="0" borderId="0" xfId="6" applyAlignment="1" applyProtection="1">
      <alignment wrapText="1"/>
    </xf>
    <xf numFmtId="0" fontId="33" fillId="0" borderId="0" xfId="6" applyProtection="1"/>
    <xf numFmtId="0" fontId="33" fillId="0" borderId="0" xfId="6" applyFill="1" applyBorder="1" applyAlignment="1" applyProtection="1">
      <alignment horizontal="left"/>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166" fontId="33" fillId="11" borderId="16" xfId="6" applyNumberFormat="1" applyFill="1" applyBorder="1" applyProtection="1">
      <protection locked="0"/>
    </xf>
    <xf numFmtId="0" fontId="58" fillId="11" borderId="37" xfId="6" applyFont="1" applyFill="1" applyBorder="1" applyAlignment="1" applyProtection="1">
      <alignment wrapText="1"/>
      <protection locked="0"/>
    </xf>
    <xf numFmtId="49" fontId="58" fillId="11" borderId="4" xfId="6" applyNumberFormat="1" applyFont="1" applyFill="1" applyBorder="1" applyAlignment="1" applyProtection="1">
      <alignment horizontal="left" vertical="center"/>
      <protection locked="0"/>
    </xf>
    <xf numFmtId="0" fontId="58" fillId="11" borderId="4" xfId="6" applyFont="1" applyFill="1" applyBorder="1" applyAlignment="1" applyProtection="1">
      <protection locked="0"/>
    </xf>
    <xf numFmtId="4" fontId="38" fillId="11" borderId="2" xfId="6" applyNumberFormat="1" applyFont="1" applyFill="1" applyBorder="1" applyProtection="1">
      <protection locked="0"/>
    </xf>
    <xf numFmtId="4" fontId="33" fillId="11" borderId="18" xfId="6" applyNumberFormat="1" applyFill="1" applyBorder="1" applyProtection="1">
      <protection locked="0"/>
    </xf>
    <xf numFmtId="0" fontId="35" fillId="0" borderId="0" xfId="6" applyFont="1" applyFill="1" applyAlignment="1" applyProtection="1"/>
    <xf numFmtId="0" fontId="27" fillId="0" borderId="0" xfId="6" applyFont="1" applyFill="1" applyProtection="1"/>
    <xf numFmtId="43" fontId="38" fillId="0" borderId="0" xfId="8" applyFont="1" applyFill="1" applyProtection="1"/>
    <xf numFmtId="0" fontId="33" fillId="11" borderId="40" xfId="6" applyFill="1" applyBorder="1" applyProtection="1">
      <protection locked="0"/>
    </xf>
    <xf numFmtId="0" fontId="3" fillId="11" borderId="2" xfId="6" applyFont="1" applyFill="1" applyBorder="1" applyProtection="1">
      <protection locked="0"/>
    </xf>
    <xf numFmtId="0" fontId="58" fillId="11" borderId="41" xfId="6" applyFont="1" applyFill="1" applyBorder="1" applyAlignment="1" applyProtection="1">
      <alignment horizontal="left" vertical="top" wrapText="1"/>
      <protection locked="0"/>
    </xf>
    <xf numFmtId="0" fontId="58" fillId="11" borderId="4" xfId="6" applyFont="1" applyFill="1" applyBorder="1" applyAlignment="1" applyProtection="1">
      <alignment horizontal="left" vertical="top" wrapText="1"/>
      <protection locked="0"/>
    </xf>
    <xf numFmtId="4" fontId="33" fillId="10" borderId="44" xfId="6" applyNumberFormat="1" applyFill="1" applyBorder="1" applyProtection="1"/>
    <xf numFmtId="14" fontId="33" fillId="11" borderId="2" xfId="6" applyNumberFormat="1" applyFill="1" applyBorder="1" applyAlignment="1" applyProtection="1">
      <alignment horizontal="left"/>
      <protection locked="0"/>
    </xf>
    <xf numFmtId="0" fontId="3" fillId="11" borderId="2" xfId="6" applyFont="1" applyFill="1" applyBorder="1" applyAlignment="1" applyProtection="1">
      <alignment wrapText="1"/>
      <protection locked="0"/>
    </xf>
    <xf numFmtId="0" fontId="33" fillId="0" borderId="0" xfId="6" applyFill="1" applyBorder="1" applyProtection="1"/>
    <xf numFmtId="0" fontId="34" fillId="0" borderId="0" xfId="6" applyFont="1" applyFill="1" applyBorder="1" applyAlignment="1" applyProtection="1">
      <alignment horizontal="left"/>
    </xf>
    <xf numFmtId="4" fontId="34" fillId="0" borderId="25" xfId="6" applyNumberFormat="1" applyFont="1" applyFill="1" applyBorder="1" applyProtection="1"/>
    <xf numFmtId="0" fontId="33" fillId="0" borderId="25" xfId="6" applyFill="1" applyBorder="1" applyProtection="1"/>
    <xf numFmtId="0" fontId="33" fillId="0" borderId="79" xfId="6" applyFill="1" applyBorder="1" applyProtection="1"/>
    <xf numFmtId="0" fontId="34" fillId="0" borderId="24" xfId="6" applyFont="1" applyFill="1" applyBorder="1" applyAlignment="1" applyProtection="1">
      <alignment horizontal="left"/>
    </xf>
    <xf numFmtId="0" fontId="33" fillId="0" borderId="19" xfId="6" applyBorder="1" applyProtection="1"/>
    <xf numFmtId="0" fontId="34" fillId="0" borderId="20" xfId="6" applyFont="1" applyFill="1" applyBorder="1" applyAlignment="1" applyProtection="1">
      <alignment horizontal="left"/>
    </xf>
    <xf numFmtId="0" fontId="27" fillId="3" borderId="54" xfId="6" applyFont="1" applyFill="1" applyBorder="1" applyAlignment="1" applyProtection="1">
      <alignment horizontal="left"/>
    </xf>
    <xf numFmtId="0" fontId="27" fillId="3" borderId="57" xfId="6" applyFont="1" applyFill="1" applyBorder="1" applyAlignment="1" applyProtection="1">
      <alignment horizontal="left"/>
    </xf>
    <xf numFmtId="0" fontId="6" fillId="3" borderId="52" xfId="6" applyFont="1" applyFill="1" applyBorder="1" applyAlignment="1" applyProtection="1">
      <alignment horizontal="right"/>
    </xf>
    <xf numFmtId="0" fontId="6" fillId="3" borderId="11" xfId="6" applyFont="1" applyFill="1" applyBorder="1" applyAlignment="1" applyProtection="1">
      <alignment horizontal="right"/>
    </xf>
    <xf numFmtId="0" fontId="6" fillId="3" borderId="10" xfId="6" applyFont="1" applyFill="1" applyBorder="1" applyAlignment="1" applyProtection="1">
      <alignment horizontal="right"/>
    </xf>
    <xf numFmtId="0" fontId="34" fillId="3" borderId="52" xfId="6" applyFont="1" applyFill="1" applyBorder="1" applyAlignment="1" applyProtection="1">
      <alignment horizontal="left"/>
    </xf>
    <xf numFmtId="0" fontId="34" fillId="3" borderId="10" xfId="6" applyFont="1" applyFill="1" applyBorder="1" applyAlignment="1" applyProtection="1">
      <alignment horizontal="left"/>
    </xf>
    <xf numFmtId="0" fontId="34" fillId="3" borderId="17" xfId="6" applyFont="1" applyFill="1" applyBorder="1" applyAlignment="1" applyProtection="1">
      <alignment horizontal="left"/>
    </xf>
    <xf numFmtId="0" fontId="34" fillId="3" borderId="21" xfId="6" applyFont="1" applyFill="1" applyBorder="1" applyAlignment="1" applyProtection="1">
      <alignment horizontal="left"/>
    </xf>
    <xf numFmtId="0" fontId="34" fillId="3" borderId="47" xfId="6" applyFont="1" applyFill="1" applyBorder="1" applyAlignment="1" applyProtection="1">
      <alignment horizontal="left"/>
    </xf>
    <xf numFmtId="0" fontId="26" fillId="3" borderId="55" xfId="6" applyFont="1" applyFill="1" applyBorder="1" applyAlignment="1" applyProtection="1">
      <alignment horizontal="left" wrapText="1"/>
    </xf>
    <xf numFmtId="0" fontId="26" fillId="3" borderId="81" xfId="6" applyFont="1" applyFill="1" applyBorder="1" applyAlignment="1" applyProtection="1">
      <alignment horizontal="left" wrapText="1"/>
    </xf>
    <xf numFmtId="0" fontId="33" fillId="3" borderId="55" xfId="6" applyFill="1" applyBorder="1" applyAlignment="1" applyProtection="1">
      <alignment horizontal="left" wrapText="1"/>
    </xf>
    <xf numFmtId="0" fontId="33" fillId="3" borderId="81" xfId="6" applyFill="1" applyBorder="1" applyAlignment="1" applyProtection="1">
      <alignment horizontal="left" wrapText="1"/>
    </xf>
    <xf numFmtId="0" fontId="20" fillId="3" borderId="54" xfId="6" applyFont="1" applyFill="1" applyBorder="1" applyAlignment="1" applyProtection="1">
      <alignment horizontal="left" wrapText="1"/>
    </xf>
    <xf numFmtId="0" fontId="20" fillId="3" borderId="57" xfId="6" applyFont="1" applyFill="1" applyBorder="1" applyAlignment="1" applyProtection="1">
      <alignment horizontal="left" wrapText="1"/>
    </xf>
    <xf numFmtId="0" fontId="34" fillId="3" borderId="38" xfId="6" applyFont="1" applyFill="1" applyBorder="1" applyAlignment="1" applyProtection="1">
      <alignment horizontal="left"/>
    </xf>
    <xf numFmtId="0" fontId="34" fillId="3" borderId="2" xfId="6" applyFont="1" applyFill="1" applyBorder="1" applyAlignment="1" applyProtection="1">
      <alignment horizontal="left"/>
    </xf>
    <xf numFmtId="0" fontId="21" fillId="3" borderId="38" xfId="6" applyFont="1" applyFill="1" applyBorder="1" applyAlignment="1" applyProtection="1">
      <alignment horizontal="right"/>
    </xf>
    <xf numFmtId="0" fontId="21" fillId="3" borderId="2" xfId="6" applyFont="1" applyFill="1" applyBorder="1" applyAlignment="1" applyProtection="1">
      <alignment horizontal="right"/>
    </xf>
    <xf numFmtId="0" fontId="38" fillId="3" borderId="54" xfId="6" applyFont="1" applyFill="1" applyBorder="1" applyAlignment="1" applyProtection="1">
      <alignment horizontal="left" wrapText="1"/>
    </xf>
    <xf numFmtId="0" fontId="38" fillId="3" borderId="57" xfId="6" applyFont="1" applyFill="1" applyBorder="1" applyAlignment="1" applyProtection="1">
      <alignment horizontal="left" wrapText="1"/>
    </xf>
    <xf numFmtId="0" fontId="6" fillId="3" borderId="37" xfId="6" applyFont="1" applyFill="1" applyBorder="1" applyAlignment="1" applyProtection="1">
      <alignment horizontal="right"/>
    </xf>
    <xf numFmtId="0" fontId="25" fillId="3" borderId="4" xfId="6" applyFont="1" applyFill="1" applyBorder="1" applyAlignment="1" applyProtection="1">
      <alignment horizontal="right"/>
    </xf>
    <xf numFmtId="0" fontId="24" fillId="3" borderId="54" xfId="6" applyFont="1" applyFill="1" applyBorder="1" applyAlignment="1" applyProtection="1">
      <alignment horizontal="left"/>
    </xf>
    <xf numFmtId="0" fontId="24" fillId="3" borderId="57" xfId="6" applyFont="1" applyFill="1" applyBorder="1" applyAlignment="1" applyProtection="1">
      <alignment horizontal="left"/>
    </xf>
    <xf numFmtId="0" fontId="6" fillId="3" borderId="38" xfId="6" applyFont="1" applyFill="1" applyBorder="1" applyAlignment="1" applyProtection="1">
      <alignment horizontal="right"/>
    </xf>
    <xf numFmtId="0" fontId="1" fillId="11" borderId="24" xfId="6" applyFont="1" applyFill="1" applyBorder="1" applyAlignment="1" applyProtection="1">
      <alignment horizontal="center"/>
    </xf>
    <xf numFmtId="0" fontId="33" fillId="11" borderId="25" xfId="6" applyFill="1" applyBorder="1" applyAlignment="1" applyProtection="1">
      <alignment horizontal="center"/>
    </xf>
    <xf numFmtId="0" fontId="33" fillId="11" borderId="26" xfId="6" applyFill="1" applyBorder="1" applyAlignment="1" applyProtection="1">
      <alignment horizontal="center"/>
    </xf>
    <xf numFmtId="0" fontId="33" fillId="11" borderId="19" xfId="6" applyFill="1" applyBorder="1" applyAlignment="1" applyProtection="1">
      <alignment horizontal="center"/>
    </xf>
    <xf numFmtId="0" fontId="33" fillId="11" borderId="20" xfId="6" applyFill="1" applyBorder="1" applyAlignment="1" applyProtection="1">
      <alignment horizontal="center"/>
    </xf>
    <xf numFmtId="0" fontId="33" fillId="11" borderId="65" xfId="6" applyFill="1" applyBorder="1" applyAlignment="1" applyProtection="1">
      <alignment horizontal="center"/>
    </xf>
    <xf numFmtId="0" fontId="39" fillId="9" borderId="17" xfId="6" applyFont="1" applyFill="1" applyBorder="1" applyAlignment="1" applyProtection="1">
      <alignment horizontal="center"/>
    </xf>
    <xf numFmtId="0" fontId="39" fillId="9" borderId="21" xfId="6" applyFont="1" applyFill="1" applyBorder="1" applyAlignment="1" applyProtection="1">
      <alignment horizontal="center"/>
    </xf>
    <xf numFmtId="0" fontId="39" fillId="9" borderId="42" xfId="6" applyFont="1" applyFill="1" applyBorder="1" applyAlignment="1" applyProtection="1">
      <alignment horizontal="center"/>
    </xf>
    <xf numFmtId="0" fontId="39" fillId="3" borderId="24" xfId="6" applyFont="1" applyFill="1" applyBorder="1" applyAlignment="1" applyProtection="1">
      <alignment horizontal="center" vertical="center"/>
    </xf>
    <xf numFmtId="0" fontId="39" fillId="3" borderId="82" xfId="6" applyFont="1" applyFill="1" applyBorder="1" applyAlignment="1" applyProtection="1">
      <alignment horizontal="center" vertical="center"/>
    </xf>
    <xf numFmtId="0" fontId="39" fillId="3" borderId="19" xfId="6" applyFont="1" applyFill="1" applyBorder="1" applyAlignment="1" applyProtection="1">
      <alignment horizontal="center" vertical="center"/>
    </xf>
    <xf numFmtId="0" fontId="39" fillId="3" borderId="83" xfId="6" applyFont="1" applyFill="1" applyBorder="1" applyAlignment="1" applyProtection="1">
      <alignment horizontal="center" vertical="center"/>
    </xf>
    <xf numFmtId="0" fontId="37" fillId="3" borderId="15" xfId="6" applyFont="1" applyFill="1" applyBorder="1" applyAlignment="1" applyProtection="1">
      <alignment horizontal="center" vertical="top"/>
    </xf>
    <xf numFmtId="0" fontId="37" fillId="3" borderId="81" xfId="6" applyFont="1" applyFill="1" applyBorder="1" applyAlignment="1" applyProtection="1">
      <alignment horizontal="center" vertical="top"/>
    </xf>
    <xf numFmtId="0" fontId="39" fillId="3" borderId="26" xfId="6" applyFont="1" applyFill="1" applyBorder="1" applyAlignment="1" applyProtection="1">
      <alignment horizontal="center" vertical="center"/>
    </xf>
    <xf numFmtId="0" fontId="39" fillId="3" borderId="65" xfId="6" applyFont="1" applyFill="1" applyBorder="1" applyAlignment="1" applyProtection="1">
      <alignment horizontal="center" vertical="center"/>
    </xf>
    <xf numFmtId="0" fontId="58" fillId="11" borderId="53" xfId="6" applyFont="1" applyFill="1" applyBorder="1" applyAlignment="1" applyProtection="1">
      <alignment horizontal="left" vertical="top" wrapText="1"/>
      <protection locked="0"/>
    </xf>
    <xf numFmtId="0" fontId="58" fillId="11" borderId="10" xfId="6" applyFont="1" applyFill="1" applyBorder="1" applyAlignment="1" applyProtection="1">
      <alignment horizontal="left" vertical="top" wrapText="1"/>
      <protection locked="0"/>
    </xf>
    <xf numFmtId="0" fontId="34" fillId="3" borderId="50" xfId="6" applyFont="1" applyFill="1" applyBorder="1" applyAlignment="1" applyProtection="1">
      <alignment horizontal="left"/>
    </xf>
    <xf numFmtId="0" fontId="34" fillId="3" borderId="9" xfId="6" applyFont="1" applyFill="1" applyBorder="1" applyAlignment="1" applyProtection="1">
      <alignment horizontal="left"/>
    </xf>
    <xf numFmtId="0" fontId="39" fillId="0" borderId="0" xfId="6" applyFont="1" applyAlignment="1" applyProtection="1">
      <alignment horizontal="center" wrapText="1"/>
    </xf>
    <xf numFmtId="0" fontId="24" fillId="0" borderId="0" xfId="6" applyFont="1" applyProtection="1"/>
    <xf numFmtId="0" fontId="33" fillId="0" borderId="0" xfId="6" applyProtection="1"/>
    <xf numFmtId="0" fontId="33" fillId="11" borderId="51" xfId="6" applyFill="1" applyBorder="1" applyAlignment="1" applyProtection="1">
      <alignment horizontal="center"/>
    </xf>
    <xf numFmtId="0" fontId="33" fillId="11" borderId="0" xfId="6" applyFill="1" applyBorder="1" applyAlignment="1" applyProtection="1">
      <alignment horizontal="center"/>
    </xf>
    <xf numFmtId="0" fontId="33" fillId="11" borderId="73" xfId="6" applyFill="1" applyBorder="1" applyAlignment="1" applyProtection="1">
      <alignment horizontal="center"/>
    </xf>
    <xf numFmtId="0" fontId="18" fillId="0" borderId="0" xfId="6" applyFont="1" applyAlignment="1" applyProtection="1">
      <alignment horizontal="center" vertical="top" wrapText="1"/>
    </xf>
    <xf numFmtId="0" fontId="26" fillId="0" borderId="0" xfId="6" applyFont="1" applyAlignment="1" applyProtection="1">
      <alignment horizontal="center" vertical="top" wrapText="1"/>
    </xf>
    <xf numFmtId="0" fontId="33" fillId="3" borderId="55" xfId="6" applyFill="1" applyBorder="1" applyAlignment="1" applyProtection="1">
      <alignment horizontal="center"/>
    </xf>
    <xf numFmtId="0" fontId="33" fillId="3" borderId="72" xfId="6" applyFill="1" applyBorder="1" applyAlignment="1" applyProtection="1">
      <alignment horizontal="center"/>
    </xf>
    <xf numFmtId="0" fontId="35" fillId="3" borderId="55" xfId="6" applyFont="1" applyFill="1" applyBorder="1" applyAlignment="1" applyProtection="1">
      <alignment horizontal="center"/>
    </xf>
    <xf numFmtId="0" fontId="35" fillId="3" borderId="72" xfId="6" applyFont="1" applyFill="1" applyBorder="1" applyAlignment="1" applyProtection="1">
      <alignment horizontal="center"/>
    </xf>
    <xf numFmtId="0" fontId="35" fillId="3" borderId="68" xfId="6" applyFont="1" applyFill="1" applyBorder="1" applyAlignment="1" applyProtection="1">
      <alignment horizontal="center"/>
    </xf>
    <xf numFmtId="0" fontId="2" fillId="0" borderId="0" xfId="6" applyFont="1" applyAlignment="1" applyProtection="1">
      <alignment wrapText="1"/>
    </xf>
    <xf numFmtId="0" fontId="33" fillId="0" borderId="0" xfId="6" applyAlignment="1" applyProtection="1">
      <alignment wrapText="1"/>
    </xf>
    <xf numFmtId="0" fontId="33" fillId="0" borderId="0" xfId="6" applyAlignment="1" applyProtection="1"/>
    <xf numFmtId="0" fontId="5" fillId="0" borderId="0" xfId="6" applyFont="1" applyProtection="1"/>
    <xf numFmtId="0" fontId="5" fillId="0" borderId="0" xfId="6" applyFont="1" applyFill="1" applyBorder="1" applyAlignment="1" applyProtection="1">
      <alignment wrapText="1"/>
    </xf>
    <xf numFmtId="0" fontId="33" fillId="0" borderId="0" xfId="6" applyFont="1" applyFill="1" applyBorder="1" applyAlignment="1" applyProtection="1">
      <alignment wrapText="1"/>
    </xf>
    <xf numFmtId="0" fontId="33" fillId="0" borderId="0" xfId="6" applyFill="1" applyBorder="1" applyProtection="1"/>
    <xf numFmtId="0" fontId="15" fillId="0" borderId="0" xfId="6" applyFont="1" applyFill="1" applyBorder="1" applyAlignment="1" applyProtection="1">
      <alignment horizontal="left"/>
    </xf>
    <xf numFmtId="0" fontId="33" fillId="0" borderId="0" xfId="6" applyFill="1" applyBorder="1" applyAlignment="1" applyProtection="1">
      <alignment horizontal="left"/>
    </xf>
    <xf numFmtId="0" fontId="15" fillId="0" borderId="0" xfId="6" applyFont="1" applyFill="1" applyBorder="1" applyProtection="1"/>
    <xf numFmtId="0" fontId="3" fillId="11" borderId="2" xfId="6" applyFont="1" applyFill="1" applyBorder="1" applyAlignment="1" applyProtection="1">
      <alignment horizontal="left"/>
      <protection locked="0"/>
    </xf>
    <xf numFmtId="0" fontId="4" fillId="11" borderId="2" xfId="6" applyFont="1" applyFill="1" applyBorder="1" applyAlignment="1" applyProtection="1">
      <alignment horizontal="left"/>
      <protection locked="0"/>
    </xf>
    <xf numFmtId="0" fontId="39" fillId="9" borderId="55" xfId="6" applyFont="1" applyFill="1" applyBorder="1" applyAlignment="1" applyProtection="1">
      <alignment horizontal="center"/>
    </xf>
    <xf numFmtId="0" fontId="39" fillId="9" borderId="72" xfId="6" applyFont="1" applyFill="1" applyBorder="1" applyAlignment="1" applyProtection="1">
      <alignment horizontal="center"/>
    </xf>
    <xf numFmtId="0" fontId="39" fillId="9" borderId="68" xfId="6" applyFont="1" applyFill="1" applyBorder="1" applyAlignment="1" applyProtection="1">
      <alignment horizontal="center"/>
    </xf>
    <xf numFmtId="4" fontId="28" fillId="6" borderId="16" xfId="7" applyNumberFormat="1" applyFill="1" applyBorder="1" applyAlignment="1" applyProtection="1">
      <alignment wrapText="1"/>
    </xf>
    <xf numFmtId="0" fontId="29" fillId="0" borderId="13" xfId="3" applyBorder="1" applyAlignment="1" applyProtection="1">
      <alignment wrapText="1"/>
    </xf>
    <xf numFmtId="0" fontId="29" fillId="0" borderId="66" xfId="3" applyBorder="1" applyAlignment="1" applyProtection="1">
      <alignment wrapText="1"/>
    </xf>
    <xf numFmtId="0" fontId="28" fillId="3" borderId="5" xfId="7" applyNumberFormat="1" applyFont="1" applyFill="1" applyBorder="1" applyAlignment="1" applyProtection="1">
      <alignment horizontal="left"/>
      <protection hidden="1"/>
    </xf>
    <xf numFmtId="0" fontId="28" fillId="3" borderId="36" xfId="7" applyNumberFormat="1" applyFill="1" applyBorder="1" applyAlignment="1" applyProtection="1">
      <alignment horizontal="left"/>
      <protection hidden="1"/>
    </xf>
    <xf numFmtId="0" fontId="28" fillId="3" borderId="16" xfId="7" applyFill="1" applyBorder="1" applyAlignment="1" applyProtection="1">
      <alignment horizontal="left" wrapText="1"/>
      <protection hidden="1"/>
    </xf>
    <xf numFmtId="0" fontId="28" fillId="3" borderId="13" xfId="7" applyFill="1" applyBorder="1" applyAlignment="1" applyProtection="1">
      <alignment horizontal="left" wrapText="1"/>
      <protection hidden="1"/>
    </xf>
    <xf numFmtId="0" fontId="28" fillId="3" borderId="57" xfId="7" applyFill="1" applyBorder="1" applyAlignment="1" applyProtection="1">
      <alignment horizontal="left" wrapText="1"/>
      <protection hidden="1"/>
    </xf>
    <xf numFmtId="0" fontId="40" fillId="7" borderId="24" xfId="7" applyFont="1" applyFill="1" applyBorder="1" applyAlignment="1" applyProtection="1">
      <alignment horizontal="center"/>
    </xf>
    <xf numFmtId="0" fontId="40" fillId="7" borderId="25" xfId="7" applyFont="1" applyFill="1" applyBorder="1" applyAlignment="1" applyProtection="1">
      <alignment horizontal="center"/>
    </xf>
    <xf numFmtId="0" fontId="28" fillId="0" borderId="25" xfId="7" applyBorder="1" applyAlignment="1" applyProtection="1"/>
    <xf numFmtId="0" fontId="28" fillId="0" borderId="19" xfId="7" applyBorder="1" applyAlignment="1" applyProtection="1"/>
    <xf numFmtId="0" fontId="28" fillId="0" borderId="20" xfId="7" applyBorder="1" applyAlignment="1" applyProtection="1"/>
    <xf numFmtId="0" fontId="41" fillId="7" borderId="24" xfId="7" applyFont="1" applyFill="1" applyBorder="1" applyAlignment="1" applyProtection="1">
      <alignment horizontal="center"/>
    </xf>
    <xf numFmtId="0" fontId="29" fillId="0" borderId="26" xfId="3" applyBorder="1" applyAlignment="1" applyProtection="1"/>
    <xf numFmtId="0" fontId="29" fillId="0" borderId="65" xfId="3" applyBorder="1" applyAlignment="1" applyProtection="1"/>
    <xf numFmtId="0" fontId="36" fillId="3" borderId="14" xfId="7" applyFont="1" applyFill="1" applyBorder="1" applyAlignment="1" applyProtection="1">
      <alignment wrapText="1"/>
    </xf>
    <xf numFmtId="0" fontId="29" fillId="0" borderId="21" xfId="3" applyBorder="1" applyAlignment="1" applyProtection="1">
      <alignment wrapText="1"/>
    </xf>
    <xf numFmtId="0" fontId="29" fillId="0" borderId="42" xfId="3" applyBorder="1" applyAlignment="1" applyProtection="1"/>
    <xf numFmtId="4" fontId="28" fillId="6" borderId="15" xfId="7" applyNumberFormat="1" applyFill="1" applyBorder="1" applyAlignment="1" applyProtection="1">
      <alignment wrapText="1"/>
    </xf>
    <xf numFmtId="0" fontId="29" fillId="0" borderId="72" xfId="3" applyBorder="1" applyAlignment="1" applyProtection="1">
      <alignment wrapText="1"/>
    </xf>
    <xf numFmtId="0" fontId="29" fillId="0" borderId="68" xfId="3" applyBorder="1" applyAlignment="1" applyProtection="1">
      <alignment wrapText="1"/>
    </xf>
    <xf numFmtId="0" fontId="28" fillId="11" borderId="17" xfId="7" applyFill="1" applyBorder="1" applyAlignment="1" applyProtection="1"/>
    <xf numFmtId="0" fontId="28" fillId="11" borderId="21" xfId="7" applyFill="1" applyBorder="1" applyAlignment="1" applyProtection="1"/>
    <xf numFmtId="0" fontId="28" fillId="11" borderId="42" xfId="7" applyFill="1" applyBorder="1" applyAlignment="1" applyProtection="1"/>
    <xf numFmtId="0" fontId="25" fillId="0" borderId="0" xfId="7" applyFont="1" applyAlignment="1" applyProtection="1">
      <alignment wrapText="1"/>
    </xf>
    <xf numFmtId="0" fontId="28" fillId="0" borderId="0" xfId="7" applyAlignment="1" applyProtection="1">
      <alignment wrapText="1"/>
    </xf>
    <xf numFmtId="4" fontId="28" fillId="6" borderId="53" xfId="7" applyNumberFormat="1" applyFill="1" applyBorder="1" applyAlignment="1" applyProtection="1"/>
    <xf numFmtId="0" fontId="29" fillId="0" borderId="11" xfId="3" applyBorder="1" applyAlignment="1" applyProtection="1"/>
    <xf numFmtId="0" fontId="29" fillId="0" borderId="67" xfId="3" applyBorder="1" applyAlignment="1" applyProtection="1"/>
    <xf numFmtId="0" fontId="33" fillId="11" borderId="17" xfId="6" applyFill="1" applyBorder="1" applyAlignment="1" applyProtection="1"/>
    <xf numFmtId="0" fontId="33" fillId="11" borderId="21" xfId="6" applyFill="1" applyBorder="1" applyAlignment="1" applyProtection="1"/>
    <xf numFmtId="0" fontId="33" fillId="11" borderId="42" xfId="6" applyFill="1" applyBorder="1" applyAlignment="1" applyProtection="1"/>
    <xf numFmtId="0" fontId="25" fillId="0" borderId="0" xfId="6" applyFont="1" applyAlignment="1" applyProtection="1">
      <alignment wrapText="1"/>
    </xf>
    <xf numFmtId="0" fontId="33" fillId="3" borderId="5" xfId="6" applyFill="1" applyBorder="1" applyAlignment="1" applyProtection="1">
      <alignment horizontal="left"/>
    </xf>
    <xf numFmtId="0" fontId="33" fillId="3" borderId="6" xfId="6" applyFill="1" applyBorder="1" applyAlignment="1" applyProtection="1">
      <alignment horizontal="left"/>
    </xf>
    <xf numFmtId="0" fontId="33" fillId="3" borderId="36" xfId="6" applyFill="1" applyBorder="1" applyAlignment="1" applyProtection="1">
      <alignment horizontal="left"/>
    </xf>
    <xf numFmtId="0" fontId="33" fillId="3" borderId="16" xfId="6" applyFill="1" applyBorder="1" applyAlignment="1" applyProtection="1">
      <alignment horizontal="left"/>
    </xf>
    <xf numFmtId="0" fontId="33" fillId="3" borderId="13" xfId="6" applyFill="1" applyBorder="1" applyAlignment="1" applyProtection="1">
      <alignment horizontal="left"/>
    </xf>
    <xf numFmtId="0" fontId="33" fillId="3" borderId="57" xfId="6" applyFill="1" applyBorder="1" applyAlignment="1" applyProtection="1">
      <alignment horizontal="left"/>
    </xf>
    <xf numFmtId="166" fontId="33" fillId="3" borderId="16" xfId="6" applyNumberFormat="1" applyFill="1" applyBorder="1" applyAlignment="1" applyProtection="1"/>
    <xf numFmtId="166" fontId="33" fillId="3" borderId="13" xfId="6" applyNumberFormat="1" applyFill="1" applyBorder="1" applyAlignment="1" applyProtection="1"/>
    <xf numFmtId="165" fontId="33" fillId="3" borderId="13" xfId="6" applyNumberFormat="1" applyFill="1" applyBorder="1" applyAlignment="1" applyProtection="1">
      <alignment horizontal="left"/>
    </xf>
    <xf numFmtId="165" fontId="33" fillId="3" borderId="57" xfId="6" applyNumberFormat="1" applyFill="1" applyBorder="1" applyAlignment="1" applyProtection="1">
      <alignment horizontal="left"/>
    </xf>
    <xf numFmtId="0" fontId="40" fillId="7" borderId="24" xfId="6" applyFont="1" applyFill="1" applyBorder="1" applyAlignment="1" applyProtection="1">
      <alignment horizontal="center"/>
    </xf>
    <xf numFmtId="0" fontId="40" fillId="7" borderId="25" xfId="6" applyFont="1" applyFill="1" applyBorder="1" applyAlignment="1" applyProtection="1">
      <alignment horizontal="center"/>
    </xf>
    <xf numFmtId="0" fontId="40" fillId="7" borderId="26" xfId="6" applyFont="1" applyFill="1" applyBorder="1" applyAlignment="1" applyProtection="1">
      <alignment horizontal="center"/>
    </xf>
    <xf numFmtId="0" fontId="40" fillId="7" borderId="19" xfId="6" applyFont="1" applyFill="1" applyBorder="1" applyAlignment="1" applyProtection="1">
      <alignment horizontal="center"/>
    </xf>
    <xf numFmtId="0" fontId="40" fillId="7" borderId="20" xfId="6" applyFont="1" applyFill="1" applyBorder="1" applyAlignment="1" applyProtection="1">
      <alignment horizontal="center"/>
    </xf>
    <xf numFmtId="0" fontId="40" fillId="7" borderId="65" xfId="6" applyFont="1" applyFill="1" applyBorder="1" applyAlignment="1" applyProtection="1">
      <alignment horizontal="center"/>
    </xf>
    <xf numFmtId="0" fontId="41" fillId="7" borderId="24" xfId="6" applyFont="1" applyFill="1" applyBorder="1" applyAlignment="1" applyProtection="1">
      <alignment horizontal="center"/>
    </xf>
    <xf numFmtId="0" fontId="41" fillId="7" borderId="25" xfId="6" applyFont="1" applyFill="1" applyBorder="1" applyAlignment="1" applyProtection="1">
      <alignment horizontal="center"/>
    </xf>
    <xf numFmtId="0" fontId="41" fillId="7" borderId="26" xfId="6" applyFont="1" applyFill="1" applyBorder="1" applyAlignment="1" applyProtection="1">
      <alignment horizontal="center"/>
    </xf>
    <xf numFmtId="0" fontId="41" fillId="7" borderId="19" xfId="6" applyFont="1" applyFill="1" applyBorder="1" applyAlignment="1" applyProtection="1"/>
    <xf numFmtId="0" fontId="41" fillId="7" borderId="20" xfId="6" applyFont="1" applyFill="1" applyBorder="1" applyAlignment="1" applyProtection="1"/>
    <xf numFmtId="0" fontId="41" fillId="7" borderId="65" xfId="6" applyFont="1" applyFill="1" applyBorder="1" applyAlignment="1" applyProtection="1"/>
    <xf numFmtId="0" fontId="25" fillId="0" borderId="0" xfId="6" applyFont="1" applyAlignment="1" applyProtection="1">
      <alignment horizontal="left" wrapText="1"/>
    </xf>
    <xf numFmtId="0" fontId="43" fillId="7" borderId="24" xfId="6" applyFont="1" applyFill="1" applyBorder="1" applyAlignment="1" applyProtection="1">
      <alignment horizontal="center"/>
    </xf>
    <xf numFmtId="0" fontId="43" fillId="7" borderId="25" xfId="6" applyFont="1" applyFill="1" applyBorder="1" applyAlignment="1" applyProtection="1">
      <alignment horizontal="center"/>
    </xf>
    <xf numFmtId="0" fontId="43" fillId="7" borderId="26" xfId="6" applyFont="1" applyFill="1" applyBorder="1" applyAlignment="1" applyProtection="1">
      <alignment horizontal="center"/>
    </xf>
    <xf numFmtId="0" fontId="43" fillId="7" borderId="19" xfId="6" applyFont="1" applyFill="1" applyBorder="1" applyAlignment="1" applyProtection="1">
      <alignment horizontal="center"/>
    </xf>
    <xf numFmtId="0" fontId="43" fillId="7" borderId="20" xfId="6" applyFont="1" applyFill="1" applyBorder="1" applyAlignment="1" applyProtection="1">
      <alignment horizontal="center"/>
    </xf>
    <xf numFmtId="0" fontId="43" fillId="7" borderId="65" xfId="6" applyFont="1" applyFill="1" applyBorder="1" applyAlignment="1" applyProtection="1">
      <alignment horizontal="center"/>
    </xf>
    <xf numFmtId="0" fontId="33" fillId="11" borderId="17" xfId="6" applyFill="1" applyBorder="1" applyAlignment="1" applyProtection="1">
      <alignment horizontal="center"/>
    </xf>
    <xf numFmtId="0" fontId="33" fillId="11" borderId="21" xfId="6" applyFill="1" applyBorder="1" applyAlignment="1" applyProtection="1">
      <alignment horizontal="center"/>
    </xf>
    <xf numFmtId="0" fontId="33" fillId="11" borderId="42" xfId="6" applyFill="1" applyBorder="1" applyAlignment="1" applyProtection="1">
      <alignment horizontal="center"/>
    </xf>
    <xf numFmtId="0" fontId="41" fillId="7" borderId="55" xfId="6" applyFont="1" applyFill="1" applyBorder="1" applyAlignment="1" applyProtection="1">
      <alignment horizontal="center"/>
    </xf>
    <xf numFmtId="0" fontId="41" fillId="7" borderId="72" xfId="6" applyFont="1" applyFill="1" applyBorder="1" applyAlignment="1" applyProtection="1">
      <alignment horizontal="center"/>
    </xf>
    <xf numFmtId="0" fontId="41" fillId="7" borderId="68" xfId="6" applyFont="1" applyFill="1" applyBorder="1" applyAlignment="1" applyProtection="1">
      <alignment horizontal="center"/>
    </xf>
    <xf numFmtId="0" fontId="34" fillId="0" borderId="0" xfId="6" applyFont="1" applyFill="1" applyBorder="1" applyAlignment="1" applyProtection="1">
      <alignment horizontal="left"/>
    </xf>
    <xf numFmtId="0" fontId="33" fillId="0" borderId="0" xfId="6" applyFill="1" applyBorder="1" applyAlignment="1" applyProtection="1">
      <alignment horizontal="right"/>
    </xf>
    <xf numFmtId="0" fontId="40" fillId="7" borderId="55" xfId="6" applyFont="1" applyFill="1" applyBorder="1" applyAlignment="1" applyProtection="1">
      <alignment horizontal="center"/>
    </xf>
    <xf numFmtId="0" fontId="40" fillId="7" borderId="72" xfId="6" applyFont="1" applyFill="1" applyBorder="1" applyAlignment="1" applyProtection="1">
      <alignment horizontal="center"/>
    </xf>
    <xf numFmtId="0" fontId="40" fillId="7" borderId="68" xfId="6" applyFont="1" applyFill="1" applyBorder="1" applyAlignment="1" applyProtection="1">
      <alignment horizontal="center"/>
    </xf>
    <xf numFmtId="0" fontId="33" fillId="5" borderId="17" xfId="6" applyFill="1" applyBorder="1" applyAlignment="1" applyProtection="1"/>
    <xf numFmtId="0" fontId="33" fillId="5" borderId="21" xfId="6" applyFill="1" applyBorder="1" applyAlignment="1" applyProtection="1"/>
    <xf numFmtId="0" fontId="33" fillId="0" borderId="21" xfId="6" applyBorder="1" applyAlignment="1" applyProtection="1"/>
    <xf numFmtId="0" fontId="33" fillId="0" borderId="42" xfId="6" applyBorder="1" applyAlignment="1" applyProtection="1"/>
    <xf numFmtId="0" fontId="44" fillId="0" borderId="25" xfId="6" applyFont="1" applyBorder="1" applyAlignment="1" applyProtection="1"/>
    <xf numFmtId="0" fontId="44" fillId="0" borderId="19" xfId="6" applyFont="1" applyBorder="1" applyAlignment="1" applyProtection="1"/>
    <xf numFmtId="0" fontId="44" fillId="0" borderId="20" xfId="6" applyFont="1" applyBorder="1" applyAlignment="1" applyProtection="1"/>
    <xf numFmtId="0" fontId="41" fillId="7" borderId="19" xfId="6" applyFont="1" applyFill="1" applyBorder="1" applyAlignment="1" applyProtection="1">
      <alignment horizontal="center"/>
    </xf>
    <xf numFmtId="0" fontId="41" fillId="7" borderId="20" xfId="6" applyFont="1" applyFill="1" applyBorder="1" applyAlignment="1" applyProtection="1">
      <alignment horizontal="center"/>
    </xf>
    <xf numFmtId="0" fontId="41" fillId="7" borderId="65" xfId="6" applyFont="1" applyFill="1" applyBorder="1" applyAlignment="1" applyProtection="1">
      <alignment horizontal="center"/>
    </xf>
  </cellXfs>
  <cellStyles count="9">
    <cellStyle name="Euro" xfId="1" xr:uid="{00000000-0005-0000-0000-000000000000}"/>
    <cellStyle name="Euro 2" xfId="2" xr:uid="{00000000-0005-0000-0000-000001000000}"/>
    <cellStyle name="Komma" xfId="8" builtinId="3"/>
    <cellStyle name="Standard" xfId="0" builtinId="0"/>
    <cellStyle name="Standard 2" xfId="3" xr:uid="{00000000-0005-0000-0000-000004000000}"/>
    <cellStyle name="Standard 2 2" xfId="4" xr:uid="{00000000-0005-0000-0000-000005000000}"/>
    <cellStyle name="Standard 3" xfId="5" xr:uid="{00000000-0005-0000-0000-000006000000}"/>
    <cellStyle name="Standard 4" xfId="6" xr:uid="{00000000-0005-0000-0000-000007000000}"/>
    <cellStyle name="Standard 4 2" xfId="7" xr:uid="{00000000-0005-0000-0000-000008000000}"/>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12</xdr:col>
      <xdr:colOff>798607</xdr:colOff>
      <xdr:row>0</xdr:row>
      <xdr:rowOff>176306</xdr:rowOff>
    </xdr:from>
    <xdr:to>
      <xdr:col>13</xdr:col>
      <xdr:colOff>1137725</xdr:colOff>
      <xdr:row>0</xdr:row>
      <xdr:rowOff>1366137</xdr:rowOff>
    </xdr:to>
    <xdr:pic>
      <xdr:nvPicPr>
        <xdr:cNvPr id="39046" name="Grafik 5">
          <a:extLst>
            <a:ext uri="{FF2B5EF4-FFF2-40B4-BE49-F238E27FC236}">
              <a16:creationId xmlns:a16="http://schemas.microsoft.com/office/drawing/2014/main" id="{00000000-0008-0000-0100-0000869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9857" y="176306"/>
          <a:ext cx="1767868" cy="1189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1914711</xdr:colOff>
      <xdr:row>0</xdr:row>
      <xdr:rowOff>0</xdr:rowOff>
    </xdr:from>
    <xdr:to>
      <xdr:col>9</xdr:col>
      <xdr:colOff>648821</xdr:colOff>
      <xdr:row>3</xdr:row>
      <xdr:rowOff>120650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64799" y="0"/>
          <a:ext cx="1064933"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2" name="Grafik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11700" y="88900"/>
          <a:ext cx="1568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34933" name="Grafik 2">
          <a:extLst>
            <a:ext uri="{FF2B5EF4-FFF2-40B4-BE49-F238E27FC236}">
              <a16:creationId xmlns:a16="http://schemas.microsoft.com/office/drawing/2014/main" id="{00000000-0008-0000-0400-0000758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269314</xdr:colOff>
      <xdr:row>0</xdr:row>
      <xdr:rowOff>37726</xdr:rowOff>
    </xdr:from>
    <xdr:to>
      <xdr:col>10</xdr:col>
      <xdr:colOff>1748865</xdr:colOff>
      <xdr:row>5</xdr:row>
      <xdr:rowOff>50426</xdr:rowOff>
    </xdr:to>
    <xdr:pic>
      <xdr:nvPicPr>
        <xdr:cNvPr id="36014" name="Grafik 2">
          <a:extLst>
            <a:ext uri="{FF2B5EF4-FFF2-40B4-BE49-F238E27FC236}">
              <a16:creationId xmlns:a16="http://schemas.microsoft.com/office/drawing/2014/main" id="{00000000-0008-0000-0500-0000AE8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138" y="37726"/>
          <a:ext cx="1479551"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323850</xdr:colOff>
      <xdr:row>1</xdr:row>
      <xdr:rowOff>123825</xdr:rowOff>
    </xdr:from>
    <xdr:to>
      <xdr:col>15</xdr:col>
      <xdr:colOff>431800</xdr:colOff>
      <xdr:row>5</xdr:row>
      <xdr:rowOff>19898</xdr:rowOff>
    </xdr:to>
    <xdr:pic>
      <xdr:nvPicPr>
        <xdr:cNvPr id="2" name="Grafik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58900" y="285750"/>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750420</xdr:colOff>
      <xdr:row>2</xdr:row>
      <xdr:rowOff>87219</xdr:rowOff>
    </xdr:from>
    <xdr:to>
      <xdr:col>19</xdr:col>
      <xdr:colOff>1810870</xdr:colOff>
      <xdr:row>6</xdr:row>
      <xdr:rowOff>17369</xdr:rowOff>
    </xdr:to>
    <xdr:pic>
      <xdr:nvPicPr>
        <xdr:cNvPr id="38004" name="Grafik 2">
          <a:extLst>
            <a:ext uri="{FF2B5EF4-FFF2-40B4-BE49-F238E27FC236}">
              <a16:creationId xmlns:a16="http://schemas.microsoft.com/office/drawing/2014/main" id="{00000000-0008-0000-0700-0000749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28820" y="468219"/>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H:\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lly P." refreshedDate="39895.529811342596" createdVersion="1" refreshedVersion="2" recordCount="200" upgradeOnRefresh="1" xr:uid="{00000000-000A-0000-FFFF-FFFF00000000}">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F12"/>
  <sheetViews>
    <sheetView workbookViewId="0">
      <selection activeCell="D26" sqref="D26"/>
    </sheetView>
  </sheetViews>
  <sheetFormatPr baseColWidth="10" defaultRowHeight="12.55" x14ac:dyDescent="0.2"/>
  <cols>
    <col min="2" max="2" width="22.109375" bestFit="1" customWidth="1"/>
    <col min="3" max="3" width="8.109375" bestFit="1" customWidth="1"/>
    <col min="5" max="5" width="3.109375" customWidth="1"/>
    <col min="6" max="6" width="59" customWidth="1"/>
  </cols>
  <sheetData>
    <row r="1" spans="1:6" ht="13.15" x14ac:dyDescent="0.25">
      <c r="A1" s="12" t="s">
        <v>14</v>
      </c>
      <c r="E1" s="14" t="s">
        <v>13</v>
      </c>
      <c r="F1" s="13"/>
    </row>
    <row r="2" spans="1:6" ht="13.15" x14ac:dyDescent="0.25">
      <c r="A2" s="12" t="s">
        <v>17</v>
      </c>
      <c r="E2" s="13" t="s">
        <v>15</v>
      </c>
      <c r="F2" s="13"/>
    </row>
    <row r="3" spans="1:6" ht="12.7" x14ac:dyDescent="0.2">
      <c r="A3" s="1" t="s">
        <v>1</v>
      </c>
      <c r="B3" s="1" t="s">
        <v>6</v>
      </c>
      <c r="C3" s="2" t="s">
        <v>7</v>
      </c>
      <c r="E3" s="13" t="s">
        <v>16</v>
      </c>
      <c r="F3" s="13"/>
    </row>
    <row r="4" spans="1:6" ht="12.7" x14ac:dyDescent="0.2">
      <c r="A4" s="3" t="s">
        <v>8</v>
      </c>
      <c r="B4" s="3" t="s">
        <v>9</v>
      </c>
      <c r="C4" s="4"/>
      <c r="E4" s="13" t="s">
        <v>18</v>
      </c>
      <c r="F4" s="13"/>
    </row>
    <row r="5" spans="1:6" ht="12.7" x14ac:dyDescent="0.2">
      <c r="A5" s="5"/>
      <c r="B5" s="6" t="s">
        <v>10</v>
      </c>
      <c r="C5" s="7"/>
      <c r="E5" s="13" t="s">
        <v>4</v>
      </c>
      <c r="F5" s="13" t="s">
        <v>19</v>
      </c>
    </row>
    <row r="6" spans="1:6" ht="12.7" x14ac:dyDescent="0.2">
      <c r="A6" s="3" t="s">
        <v>11</v>
      </c>
      <c r="B6" s="8"/>
      <c r="C6" s="4"/>
      <c r="E6" s="13" t="s">
        <v>5</v>
      </c>
      <c r="F6" s="13" t="s">
        <v>22</v>
      </c>
    </row>
    <row r="7" spans="1:6" ht="12.7" x14ac:dyDescent="0.2">
      <c r="A7" s="9" t="s">
        <v>12</v>
      </c>
      <c r="B7" s="10"/>
      <c r="C7" s="11"/>
      <c r="E7" s="13"/>
      <c r="F7" s="13"/>
    </row>
    <row r="8" spans="1:6" ht="12.7" x14ac:dyDescent="0.2">
      <c r="E8" s="13" t="s">
        <v>20</v>
      </c>
      <c r="F8" s="13"/>
    </row>
    <row r="9" spans="1:6" ht="12.7" x14ac:dyDescent="0.2">
      <c r="E9" s="13" t="s">
        <v>21</v>
      </c>
    </row>
    <row r="10" spans="1:6" ht="12.7" x14ac:dyDescent="0.2">
      <c r="E10" s="13"/>
      <c r="F10" s="13"/>
    </row>
    <row r="11" spans="1:6" ht="12.7" x14ac:dyDescent="0.2">
      <c r="E11" s="13"/>
      <c r="F11" s="13"/>
    </row>
    <row r="12" spans="1:6" ht="12.7" x14ac:dyDescent="0.2">
      <c r="E12" s="13"/>
      <c r="F12" s="13"/>
    </row>
  </sheetData>
  <sheetProtection pivotTables="0"/>
  <phoneticPr fontId="31"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51"/>
  <sheetViews>
    <sheetView tabSelected="1" view="pageBreakPreview" topLeftCell="A163" zoomScale="85" zoomScaleNormal="85" zoomScaleSheetLayoutView="85" workbookViewId="0">
      <selection activeCell="F192" sqref="F192"/>
    </sheetView>
  </sheetViews>
  <sheetFormatPr baseColWidth="10" defaultColWidth="10.88671875" defaultRowHeight="15.05" x14ac:dyDescent="0.3"/>
  <cols>
    <col min="1" max="1" width="8.5546875" style="313" customWidth="1"/>
    <col min="2" max="2" width="22.109375" style="313" customWidth="1"/>
    <col min="3" max="3" width="25.33203125" style="313" customWidth="1"/>
    <col min="4" max="4" width="28" style="313" customWidth="1"/>
    <col min="5" max="5" width="21" style="313" customWidth="1"/>
    <col min="6" max="6" width="19" style="313" customWidth="1"/>
    <col min="7" max="7" width="5.88671875" style="313" hidden="1" customWidth="1"/>
    <col min="8" max="8" width="2.6640625" style="313" customWidth="1"/>
    <col min="9" max="9" width="8.44140625" style="313" customWidth="1"/>
    <col min="10" max="10" width="22" style="313" customWidth="1"/>
    <col min="11" max="11" width="25.109375" style="313" customWidth="1"/>
    <col min="12" max="13" width="21.44140625" style="313" customWidth="1"/>
    <col min="14" max="14" width="21.5546875" style="313" customWidth="1"/>
    <col min="15" max="15" width="10.88671875" style="29" hidden="1" customWidth="1"/>
    <col min="16" max="16" width="10.88671875" style="313" hidden="1" customWidth="1"/>
    <col min="17" max="18" width="10.88671875" style="313" customWidth="1"/>
    <col min="19" max="16384" width="10.88671875" style="313"/>
  </cols>
  <sheetData>
    <row r="1" spans="1:15" s="25" customFormat="1" ht="117.7" customHeight="1" x14ac:dyDescent="0.45">
      <c r="A1" s="402" t="s">
        <v>144</v>
      </c>
      <c r="B1" s="402"/>
      <c r="C1" s="402"/>
      <c r="D1" s="402"/>
      <c r="E1" s="402"/>
      <c r="F1" s="402"/>
      <c r="G1" s="402"/>
      <c r="H1" s="402"/>
      <c r="I1" s="402"/>
      <c r="J1" s="402"/>
      <c r="K1" s="402"/>
      <c r="L1" s="402"/>
      <c r="M1" s="402"/>
      <c r="N1" s="402"/>
      <c r="O1" s="336"/>
    </row>
    <row r="2" spans="1:15" ht="15.05" customHeight="1" x14ac:dyDescent="0.35">
      <c r="A2" s="24"/>
    </row>
    <row r="3" spans="1:15" ht="15.65" thickBot="1" x14ac:dyDescent="0.35"/>
    <row r="4" spans="1:15" ht="30.7" customHeight="1" x14ac:dyDescent="0.3">
      <c r="A4" s="415" t="s">
        <v>147</v>
      </c>
      <c r="B4" s="416"/>
      <c r="C4" s="340"/>
      <c r="E4" s="46" t="s">
        <v>56</v>
      </c>
      <c r="F4" s="345" t="s">
        <v>110</v>
      </c>
      <c r="I4" s="381" t="s">
        <v>151</v>
      </c>
      <c r="J4" s="382"/>
      <c r="K4" s="382"/>
      <c r="L4" s="382"/>
      <c r="M4" s="382"/>
      <c r="N4" s="383"/>
    </row>
    <row r="5" spans="1:15" x14ac:dyDescent="0.3">
      <c r="A5" s="417" t="s">
        <v>31</v>
      </c>
      <c r="B5" s="417"/>
      <c r="C5" s="425"/>
      <c r="D5" s="426"/>
      <c r="E5" s="426"/>
      <c r="F5" s="426"/>
      <c r="I5" s="405"/>
      <c r="J5" s="406"/>
      <c r="K5" s="406"/>
      <c r="L5" s="406"/>
      <c r="M5" s="406"/>
      <c r="N5" s="407"/>
    </row>
    <row r="6" spans="1:15" x14ac:dyDescent="0.3">
      <c r="A6" s="418" t="s">
        <v>118</v>
      </c>
      <c r="B6" s="404"/>
      <c r="C6" s="426"/>
      <c r="D6" s="426"/>
      <c r="E6" s="426"/>
      <c r="F6" s="426"/>
      <c r="I6" s="405"/>
      <c r="J6" s="406"/>
      <c r="K6" s="406"/>
      <c r="L6" s="406"/>
      <c r="M6" s="406"/>
      <c r="N6" s="407"/>
    </row>
    <row r="7" spans="1:15" s="314" customFormat="1" x14ac:dyDescent="0.3">
      <c r="A7" s="403" t="s">
        <v>75</v>
      </c>
      <c r="B7" s="404"/>
      <c r="C7" s="330"/>
      <c r="D7" s="344"/>
      <c r="E7" s="47"/>
      <c r="F7" s="47"/>
      <c r="I7" s="405"/>
      <c r="J7" s="406"/>
      <c r="K7" s="406"/>
      <c r="L7" s="406"/>
      <c r="M7" s="406"/>
      <c r="N7" s="407"/>
      <c r="O7" s="319"/>
    </row>
    <row r="8" spans="1:15" ht="16.149999999999999" customHeight="1" thickBot="1" x14ac:dyDescent="0.35">
      <c r="A8" s="419"/>
      <c r="B8" s="420"/>
      <c r="C8" s="424"/>
      <c r="D8" s="421"/>
      <c r="E8" s="304"/>
      <c r="F8" s="49"/>
      <c r="I8" s="384"/>
      <c r="J8" s="385"/>
      <c r="K8" s="385"/>
      <c r="L8" s="385"/>
      <c r="M8" s="385"/>
      <c r="N8" s="386"/>
    </row>
    <row r="9" spans="1:15" x14ac:dyDescent="0.3">
      <c r="A9" s="421"/>
      <c r="B9" s="421"/>
      <c r="C9" s="309"/>
      <c r="D9" s="49"/>
      <c r="E9" s="49"/>
      <c r="F9" s="49"/>
    </row>
    <row r="10" spans="1:15" ht="15.05" customHeight="1" x14ac:dyDescent="0.3">
      <c r="A10" s="305"/>
      <c r="B10" s="314"/>
      <c r="C10" s="309"/>
      <c r="D10" s="49"/>
      <c r="E10" s="49"/>
      <c r="F10" s="49"/>
      <c r="I10" s="408" t="s">
        <v>64</v>
      </c>
      <c r="J10" s="409"/>
      <c r="K10" s="409"/>
      <c r="L10" s="409"/>
      <c r="M10" s="409"/>
      <c r="N10" s="409"/>
    </row>
    <row r="11" spans="1:15" x14ac:dyDescent="0.3">
      <c r="A11" s="421"/>
      <c r="B11" s="421"/>
      <c r="C11" s="422"/>
      <c r="D11" s="423"/>
      <c r="E11" s="315"/>
      <c r="F11" s="315"/>
      <c r="I11" s="409"/>
      <c r="J11" s="409"/>
      <c r="K11" s="409"/>
      <c r="L11" s="409"/>
      <c r="M11" s="409"/>
      <c r="N11" s="409"/>
    </row>
    <row r="12" spans="1:15" x14ac:dyDescent="0.3">
      <c r="A12" s="421"/>
      <c r="B12" s="421"/>
      <c r="C12" s="314"/>
      <c r="D12" s="314"/>
      <c r="E12" s="314"/>
      <c r="F12" s="314"/>
      <c r="G12" s="313" t="s">
        <v>51</v>
      </c>
      <c r="I12" s="409"/>
      <c r="J12" s="409"/>
      <c r="K12" s="409"/>
      <c r="L12" s="409"/>
      <c r="M12" s="409"/>
      <c r="N12" s="409"/>
    </row>
    <row r="13" spans="1:15" x14ac:dyDescent="0.3">
      <c r="G13" s="313" t="s">
        <v>52</v>
      </c>
      <c r="I13" s="409"/>
      <c r="J13" s="409"/>
      <c r="K13" s="409"/>
      <c r="L13" s="409"/>
      <c r="M13" s="409"/>
      <c r="N13" s="409"/>
    </row>
    <row r="14" spans="1:15" ht="15.65" thickBot="1" x14ac:dyDescent="0.35">
      <c r="C14" s="28"/>
      <c r="D14" s="28"/>
      <c r="E14" s="29"/>
    </row>
    <row r="15" spans="1:15" ht="30.05" customHeight="1" thickBot="1" x14ac:dyDescent="0.5">
      <c r="A15" s="427" t="s">
        <v>91</v>
      </c>
      <c r="B15" s="428"/>
      <c r="C15" s="428"/>
      <c r="D15" s="428"/>
      <c r="E15" s="428"/>
      <c r="F15" s="429"/>
      <c r="I15" s="427" t="s">
        <v>65</v>
      </c>
      <c r="J15" s="428"/>
      <c r="K15" s="428"/>
      <c r="L15" s="428"/>
      <c r="M15" s="428"/>
      <c r="N15" s="429"/>
    </row>
    <row r="16" spans="1:15" ht="18.2" x14ac:dyDescent="0.35">
      <c r="A16" s="412" t="s">
        <v>103</v>
      </c>
      <c r="B16" s="413"/>
      <c r="C16" s="413"/>
      <c r="D16" s="413"/>
      <c r="E16" s="413"/>
      <c r="F16" s="414"/>
      <c r="I16" s="412" t="s">
        <v>120</v>
      </c>
      <c r="J16" s="413"/>
      <c r="K16" s="413"/>
      <c r="L16" s="413"/>
      <c r="M16" s="413"/>
      <c r="N16" s="414"/>
    </row>
    <row r="17" spans="1:17" ht="7.55" customHeight="1" thickBot="1" x14ac:dyDescent="0.4">
      <c r="A17" s="128"/>
      <c r="B17" s="38"/>
      <c r="C17" s="38"/>
      <c r="D17" s="38"/>
      <c r="E17" s="38"/>
      <c r="F17" s="127"/>
      <c r="I17" s="126"/>
      <c r="J17" s="38"/>
      <c r="K17" s="38"/>
      <c r="L17" s="38"/>
      <c r="M17" s="38"/>
      <c r="N17" s="38"/>
    </row>
    <row r="18" spans="1:17" ht="45.25" customHeight="1" x14ac:dyDescent="0.3">
      <c r="A18" s="366" t="s">
        <v>26</v>
      </c>
      <c r="B18" s="367"/>
      <c r="C18" s="135" t="s">
        <v>106</v>
      </c>
      <c r="D18" s="135" t="s">
        <v>107</v>
      </c>
      <c r="E18" s="143" t="s">
        <v>108</v>
      </c>
      <c r="F18" s="32" t="s">
        <v>48</v>
      </c>
      <c r="I18" s="410"/>
      <c r="J18" s="411"/>
      <c r="K18" s="306"/>
      <c r="L18" s="163" t="s">
        <v>105</v>
      </c>
      <c r="M18" s="135" t="s">
        <v>109</v>
      </c>
      <c r="N18" s="156" t="s">
        <v>72</v>
      </c>
    </row>
    <row r="19" spans="1:17" s="33" customFormat="1" ht="18.649999999999999" customHeight="1" x14ac:dyDescent="0.3">
      <c r="A19" s="368" t="s">
        <v>47</v>
      </c>
      <c r="B19" s="369"/>
      <c r="C19" s="132">
        <f>C34+C48+C62+C76+C90+C104+C118+C132+C146+C160+C174+C188+C202+C216+C230+C244</f>
        <v>0</v>
      </c>
      <c r="D19" s="132">
        <f>D34+D48+D62+D76+D90+D104+D118+D132+D146+D160+D174+D188+D202+D216+D230+D244</f>
        <v>0</v>
      </c>
      <c r="E19" s="134"/>
      <c r="F19" s="159">
        <f>F34+F48+F62+F76+F90+F104+F118+F132+F146+F160+F174+F188+F202+F216+F230+F244</f>
        <v>0</v>
      </c>
      <c r="I19" s="370" t="s">
        <v>73</v>
      </c>
      <c r="J19" s="371"/>
      <c r="K19" s="371"/>
      <c r="L19" s="133">
        <f>L20+L21</f>
        <v>0</v>
      </c>
      <c r="M19" s="161">
        <f t="shared" ref="M19" si="0">M20+M21</f>
        <v>0</v>
      </c>
      <c r="N19" s="164">
        <f>N20+N21</f>
        <v>0</v>
      </c>
      <c r="O19" s="130"/>
      <c r="P19" s="136"/>
      <c r="Q19" s="136"/>
    </row>
    <row r="20" spans="1:17" s="33" customFormat="1" ht="18.649999999999999" customHeight="1" x14ac:dyDescent="0.3">
      <c r="A20" s="368" t="s">
        <v>50</v>
      </c>
      <c r="B20" s="369"/>
      <c r="C20" s="132">
        <f>C35+C49+C63+C77+C91+C105+C119+C133+C147+C161+C175+C189+C203+C217+C231+C245</f>
        <v>0</v>
      </c>
      <c r="D20" s="132">
        <f>D35+D49+D63+D77+D91+D105+D119+D133+D147+D161+D175+D189+D203+D217+D231+D245</f>
        <v>0</v>
      </c>
      <c r="E20" s="134"/>
      <c r="F20" s="159">
        <f>F35+F49+F63+F77+F91+F105+F119+F133+F147+F161+F175+F189+F203+F217+F231+F245</f>
        <v>0</v>
      </c>
      <c r="I20" s="372" t="s">
        <v>100</v>
      </c>
      <c r="J20" s="373"/>
      <c r="K20" s="373"/>
      <c r="L20" s="114">
        <f t="shared" ref="L20:M20" si="1">L35+L49+L63+L77+L91+L105+L119+L133+L147+L161+L175+L189+L203+L217+L231+L245</f>
        <v>0</v>
      </c>
      <c r="M20" s="162">
        <f t="shared" si="1"/>
        <v>0</v>
      </c>
      <c r="N20" s="157">
        <f>N35+N49+N63+N77+N91+N105+N119+N133+N147+N161+N175+N189+N203+N217+N231+N245</f>
        <v>0</v>
      </c>
      <c r="O20" s="130"/>
      <c r="P20" s="155"/>
      <c r="Q20" s="136"/>
    </row>
    <row r="21" spans="1:17" s="27" customFormat="1" ht="15.65" thickBot="1" x14ac:dyDescent="0.35">
      <c r="A21" s="374" t="s">
        <v>102</v>
      </c>
      <c r="B21" s="375"/>
      <c r="C21" s="50">
        <f>C19+C20</f>
        <v>0</v>
      </c>
      <c r="D21" s="129">
        <f>D19+D20</f>
        <v>0</v>
      </c>
      <c r="E21" s="144"/>
      <c r="F21" s="138">
        <f>F19+F20</f>
        <v>0</v>
      </c>
      <c r="I21" s="376" t="s">
        <v>119</v>
      </c>
      <c r="J21" s="377"/>
      <c r="K21" s="377"/>
      <c r="L21" s="65">
        <f t="shared" ref="L21:M21" si="2">L36+L50+L64+L78+L92+L106+L120+L134+L148+L162+L176+L190+L204+L218+L232+L246</f>
        <v>0</v>
      </c>
      <c r="M21" s="65">
        <f t="shared" si="2"/>
        <v>0</v>
      </c>
      <c r="N21" s="165">
        <f>N36+N50+N64+N78+N92+N106+N120+N134+N148+N162+N176+N190+N204+N218+N232+N246</f>
        <v>0</v>
      </c>
      <c r="O21" s="337"/>
    </row>
    <row r="22" spans="1:17" x14ac:dyDescent="0.3">
      <c r="A22" s="378" t="s">
        <v>149</v>
      </c>
      <c r="B22" s="379"/>
      <c r="C22" s="132">
        <f>C37+C51+C65+C79+C93+C107+C121+C135+C149+C163+C177+C191+C205+C219+C233+C247</f>
        <v>0</v>
      </c>
      <c r="D22" s="132">
        <f>D37+D51+D65+D79+D93+D107+D121+D135+D149+D163+D177+D191+D205+D219+D233+D247</f>
        <v>0</v>
      </c>
      <c r="E22" s="134"/>
      <c r="F22" s="159">
        <f>F37+F51+F65+F79+F93+F107+F121+F135+F149+F163+F177+F191+F205+F219+F233+F247</f>
        <v>0</v>
      </c>
      <c r="I22" s="380" t="s">
        <v>121</v>
      </c>
      <c r="J22" s="373"/>
      <c r="K22" s="373"/>
      <c r="L22" s="114">
        <f t="shared" ref="L22:N22" si="3">L37+L51+L65+L79+L93+L107+L121+L135+L149+L163+L177+L191+L205+L219+L233+L247</f>
        <v>0</v>
      </c>
      <c r="M22" s="162">
        <f t="shared" si="3"/>
        <v>0</v>
      </c>
      <c r="N22" s="343">
        <f t="shared" si="3"/>
        <v>0</v>
      </c>
    </row>
    <row r="23" spans="1:17" ht="15.65" thickBot="1" x14ac:dyDescent="0.35">
      <c r="A23" s="354" t="s">
        <v>62</v>
      </c>
      <c r="B23" s="355"/>
      <c r="C23" s="132">
        <f>C38+C52+C66+C80+C94+C108+C122+C136+C150+C164+C178+C192+C206+C220+C234+C248</f>
        <v>0</v>
      </c>
      <c r="D23" s="132">
        <f>D38+D52+D66+D80+D94+D108+D122+D136+D150+D164+D178+D192+D206+D220+D234+D248</f>
        <v>0</v>
      </c>
      <c r="E23" s="134"/>
      <c r="F23" s="159">
        <f>F38+F52+F66+F80+F94+F108+F122+F136+F150+F164+F178+F192+F206+F220+F234+F248</f>
        <v>0</v>
      </c>
      <c r="I23" s="376" t="s">
        <v>104</v>
      </c>
      <c r="J23" s="377"/>
      <c r="K23" s="377"/>
      <c r="L23" s="65">
        <f t="shared" ref="L23:N23" si="4">L38+L52+L66+L80+L94+L108+L122+L136+L150+L164+L178+L192+L206+L220+L234+L248</f>
        <v>0</v>
      </c>
      <c r="M23" s="65">
        <f t="shared" si="4"/>
        <v>0</v>
      </c>
      <c r="N23" s="165">
        <f t="shared" si="4"/>
        <v>0</v>
      </c>
    </row>
    <row r="24" spans="1:17" ht="15.65" thickBot="1" x14ac:dyDescent="0.35">
      <c r="A24" s="359" t="s">
        <v>3</v>
      </c>
      <c r="B24" s="360"/>
      <c r="C24" s="23">
        <f>SUM(C21:C23)</f>
        <v>0</v>
      </c>
      <c r="D24" s="36">
        <f>SUM(D21:D23)</f>
        <v>0</v>
      </c>
      <c r="E24" s="145">
        <f>C24-D24-M22</f>
        <v>0</v>
      </c>
      <c r="F24" s="139">
        <f>SUM(F21:F23)</f>
        <v>0</v>
      </c>
      <c r="I24" s="400" t="s">
        <v>122</v>
      </c>
      <c r="J24" s="401"/>
      <c r="K24" s="401"/>
      <c r="L24" s="23">
        <f>SUM(L20:L23)</f>
        <v>0</v>
      </c>
      <c r="M24" s="23">
        <f t="shared" ref="M24:N24" si="5">SUM(M20:M23)</f>
        <v>0</v>
      </c>
      <c r="N24" s="140">
        <f t="shared" si="5"/>
        <v>0</v>
      </c>
    </row>
    <row r="25" spans="1:17" x14ac:dyDescent="0.3">
      <c r="A25" s="364" t="s">
        <v>63</v>
      </c>
      <c r="B25" s="365"/>
      <c r="C25" s="132">
        <f>C40+C54+C68+C82+C96+C110+C124+C138+C152+C166+C180+C194+C208+C222+C236+C250</f>
        <v>0</v>
      </c>
      <c r="D25" s="132">
        <f>D40+D54+D68+D82+D96+D110+D124+D138+D152+D166+D180+D194+D208+D222+D236+D250</f>
        <v>0</v>
      </c>
      <c r="E25" s="146">
        <f>C25-D25</f>
        <v>0</v>
      </c>
      <c r="F25" s="159">
        <f>F40+F54+F68+F82+F96+F110+F124+F138+F152+F166+F180+F194+F208+F222+F236+F250</f>
        <v>0</v>
      </c>
      <c r="I25" s="189"/>
      <c r="J25" s="189"/>
      <c r="K25" s="189"/>
      <c r="L25" s="189"/>
      <c r="M25" s="189"/>
      <c r="N25" s="189"/>
      <c r="O25" s="319"/>
    </row>
    <row r="26" spans="1:17" s="29" customFormat="1" ht="20.2" customHeight="1" thickBot="1" x14ac:dyDescent="0.35">
      <c r="A26" s="359" t="s">
        <v>53</v>
      </c>
      <c r="B26" s="360"/>
      <c r="C26" s="23">
        <f>C24-C25</f>
        <v>0</v>
      </c>
      <c r="D26" s="23">
        <f>D24-D25</f>
        <v>0</v>
      </c>
      <c r="E26" s="147">
        <f>C26-M22</f>
        <v>0</v>
      </c>
      <c r="F26" s="140">
        <f>F24-F25</f>
        <v>0</v>
      </c>
      <c r="I26" s="314"/>
      <c r="J26" s="314"/>
      <c r="K26" s="314"/>
      <c r="L26" s="314"/>
      <c r="M26" s="314"/>
      <c r="N26" s="314"/>
    </row>
    <row r="27" spans="1:17" s="29" customFormat="1" ht="10.199999999999999" customHeight="1" x14ac:dyDescent="0.3">
      <c r="A27" s="308"/>
      <c r="B27" s="347"/>
      <c r="C27" s="40"/>
      <c r="D27" s="40"/>
      <c r="E27" s="188"/>
      <c r="F27" s="348"/>
      <c r="I27" s="346"/>
      <c r="J27" s="346"/>
      <c r="K27" s="346"/>
      <c r="L27" s="346"/>
      <c r="M27" s="346"/>
      <c r="N27" s="346"/>
    </row>
    <row r="28" spans="1:17" s="29" customFormat="1" ht="30.05" customHeight="1" thickBot="1" x14ac:dyDescent="0.35">
      <c r="A28" s="353"/>
      <c r="B28" s="316"/>
      <c r="C28" s="40"/>
      <c r="D28" s="40"/>
      <c r="E28" s="188"/>
      <c r="F28" s="40"/>
      <c r="I28" s="314"/>
      <c r="J28" s="314"/>
      <c r="K28" s="314"/>
      <c r="L28" s="314"/>
      <c r="M28" s="314"/>
      <c r="N28" s="314"/>
    </row>
    <row r="29" spans="1:17" s="29" customFormat="1" ht="20.2" customHeight="1" thickBot="1" x14ac:dyDescent="0.5">
      <c r="A29" s="387" t="s">
        <v>91</v>
      </c>
      <c r="B29" s="388"/>
      <c r="C29" s="388"/>
      <c r="D29" s="388"/>
      <c r="E29" s="388"/>
      <c r="F29" s="389"/>
      <c r="G29" s="349"/>
      <c r="H29" s="350"/>
      <c r="I29" s="387" t="s">
        <v>65</v>
      </c>
      <c r="J29" s="388"/>
      <c r="K29" s="388"/>
      <c r="L29" s="388"/>
      <c r="M29" s="388"/>
      <c r="N29" s="389"/>
    </row>
    <row r="30" spans="1:17" s="293" customFormat="1" ht="30.05" customHeight="1" thickBot="1" x14ac:dyDescent="0.25">
      <c r="A30" s="390" t="s">
        <v>118</v>
      </c>
      <c r="B30" s="391"/>
      <c r="C30" s="394" t="s">
        <v>46</v>
      </c>
      <c r="D30" s="395"/>
      <c r="E30" s="291" t="s">
        <v>29</v>
      </c>
      <c r="F30" s="292" t="s">
        <v>148</v>
      </c>
      <c r="G30" s="294"/>
      <c r="H30" s="294"/>
      <c r="I30" s="390" t="s">
        <v>118</v>
      </c>
      <c r="J30" s="396"/>
      <c r="K30" s="295" t="s">
        <v>28</v>
      </c>
      <c r="L30" s="291" t="s">
        <v>57</v>
      </c>
      <c r="M30" s="296" t="s">
        <v>123</v>
      </c>
      <c r="N30" s="297"/>
    </row>
    <row r="31" spans="1:17" s="29" customFormat="1" ht="45.25" customHeight="1" thickBot="1" x14ac:dyDescent="0.5">
      <c r="A31" s="392"/>
      <c r="B31" s="393"/>
      <c r="C31" s="398"/>
      <c r="D31" s="399"/>
      <c r="E31" s="342"/>
      <c r="F31" s="341"/>
      <c r="G31" s="289">
        <f>G29*D34</f>
        <v>0</v>
      </c>
      <c r="H31" s="38"/>
      <c r="I31" s="392"/>
      <c r="J31" s="397"/>
      <c r="K31" s="331"/>
      <c r="L31" s="332"/>
      <c r="M31" s="333"/>
      <c r="N31" s="310"/>
    </row>
    <row r="32" spans="1:17" s="29" customFormat="1" ht="7.55" customHeight="1" thickBot="1" x14ac:dyDescent="0.5">
      <c r="A32" s="43"/>
      <c r="B32" s="346"/>
      <c r="C32" s="346"/>
      <c r="D32" s="346"/>
      <c r="E32" s="346"/>
      <c r="F32" s="44"/>
      <c r="G32" s="42"/>
      <c r="H32" s="38"/>
      <c r="I32" s="193"/>
      <c r="J32" s="194"/>
      <c r="K32" s="194"/>
      <c r="L32" s="195"/>
      <c r="M32" s="311"/>
      <c r="N32" s="312"/>
    </row>
    <row r="33" spans="1:16" s="29" customFormat="1" ht="45.1" x14ac:dyDescent="0.3">
      <c r="A33" s="366" t="s">
        <v>26</v>
      </c>
      <c r="B33" s="367"/>
      <c r="C33" s="31" t="s">
        <v>61</v>
      </c>
      <c r="D33" s="30" t="s">
        <v>25</v>
      </c>
      <c r="E33" s="31" t="s">
        <v>32</v>
      </c>
      <c r="F33" s="32" t="s">
        <v>48</v>
      </c>
      <c r="G33" s="42"/>
      <c r="H33" s="38"/>
      <c r="I33" s="302"/>
      <c r="J33" s="301"/>
      <c r="K33" s="303"/>
      <c r="L33" s="298" t="s">
        <v>105</v>
      </c>
      <c r="M33" s="299" t="s">
        <v>109</v>
      </c>
      <c r="N33" s="300" t="s">
        <v>72</v>
      </c>
    </row>
    <row r="34" spans="1:16" s="29" customFormat="1" ht="15.05" customHeight="1" x14ac:dyDescent="0.3">
      <c r="A34" s="368" t="s">
        <v>47</v>
      </c>
      <c r="B34" s="369"/>
      <c r="C34" s="334"/>
      <c r="D34" s="35">
        <f>SUMIFS('PK Übersicht'!$P$10:$P$15,'PK Übersicht'!$A$10:$A$15,"Leadpartner")</f>
        <v>0</v>
      </c>
      <c r="E34" s="129">
        <f>C34-D34</f>
        <v>0</v>
      </c>
      <c r="F34" s="153">
        <f>SUMIFS('PK Übersicht'!$P$25:$P$30,'PK Übersicht'!$A$25:$A$30,"Leadpartner")</f>
        <v>0</v>
      </c>
      <c r="G34" s="42" t="e">
        <f>G29*#REF!</f>
        <v>#REF!</v>
      </c>
      <c r="H34" s="38"/>
      <c r="I34" s="370" t="s">
        <v>73</v>
      </c>
      <c r="J34" s="371"/>
      <c r="K34" s="371"/>
      <c r="L34" s="133">
        <f>L35+L36</f>
        <v>0</v>
      </c>
      <c r="M34" s="161">
        <f>IF(O34&lt;O36,O34,O36)</f>
        <v>0</v>
      </c>
      <c r="N34" s="164">
        <f>IF(O35&lt;O37,O35,O37)</f>
        <v>0</v>
      </c>
      <c r="O34" s="338">
        <f>IF(D41&lt;L34,D41,L34)</f>
        <v>0</v>
      </c>
      <c r="P34" s="130" t="s">
        <v>131</v>
      </c>
    </row>
    <row r="35" spans="1:16" s="29" customFormat="1" ht="15.05" customHeight="1" x14ac:dyDescent="0.3">
      <c r="A35" s="368" t="s">
        <v>50</v>
      </c>
      <c r="B35" s="369"/>
      <c r="C35" s="334"/>
      <c r="D35" s="35">
        <f>IF(M31="ja",SUMIFS('Reisekosten (PK)'!$F$16:$F$55,'Reisekosten (PK)'!$B$16:$B$55,"Leadpartner"),IF(M31="nein",SUMIFS('Reisekosten (PK)'!$E$16:$E$55,'Reisekosten (PK)'!$B$16:$B$55,"Leadpartner"),0))</f>
        <v>0</v>
      </c>
      <c r="E35" s="129">
        <f>C35-D35</f>
        <v>0</v>
      </c>
      <c r="F35" s="153">
        <f>IF(M31="ja",SUMIFS('Reisekosten (PK)'!$I$16:$I$55,'Reisekosten (PK)'!$B$16:$B$55,"Leadpartner"),IF(M31="nein",SUMIFS('Reisekosten (PK)'!$H$16:$H$55,'Reisekosten (PK)'!$B$16:$B$55,"Leadpartner"),0))</f>
        <v>0</v>
      </c>
      <c r="G35" s="42"/>
      <c r="H35" s="38"/>
      <c r="I35" s="372" t="s">
        <v>100</v>
      </c>
      <c r="J35" s="373"/>
      <c r="K35" s="373"/>
      <c r="L35" s="191"/>
      <c r="M35" s="162">
        <f>IF(L35&gt;0,M34*L35/L34,0)</f>
        <v>0</v>
      </c>
      <c r="N35" s="157">
        <f>IF(L35&gt;0,N34*L35/L34,0)</f>
        <v>0</v>
      </c>
      <c r="O35" s="198">
        <f>IF(F41&lt;L34,F41,L34)</f>
        <v>0</v>
      </c>
      <c r="P35" s="197" t="s">
        <v>132</v>
      </c>
    </row>
    <row r="36" spans="1:16" s="130" customFormat="1" ht="15.05" customHeight="1" thickBot="1" x14ac:dyDescent="0.35">
      <c r="A36" s="374" t="s">
        <v>101</v>
      </c>
      <c r="B36" s="375"/>
      <c r="C36" s="129">
        <f>C34+C35</f>
        <v>0</v>
      </c>
      <c r="D36" s="129">
        <f>D34+D35</f>
        <v>0</v>
      </c>
      <c r="E36" s="129">
        <f>E34+E35</f>
        <v>0</v>
      </c>
      <c r="F36" s="138">
        <f>F34+F35</f>
        <v>0</v>
      </c>
      <c r="G36" s="131"/>
      <c r="H36" s="290"/>
      <c r="I36" s="376" t="s">
        <v>119</v>
      </c>
      <c r="J36" s="377"/>
      <c r="K36" s="377"/>
      <c r="L36" s="196"/>
      <c r="M36" s="65">
        <f>IF(L36&gt;0,M34*L36/L34,0)</f>
        <v>0</v>
      </c>
      <c r="N36" s="165">
        <f>IF(L36&gt;0,N34*L36/L34,0)</f>
        <v>0</v>
      </c>
      <c r="O36" s="198">
        <f>D41-M37</f>
        <v>0</v>
      </c>
      <c r="P36" s="197" t="s">
        <v>133</v>
      </c>
    </row>
    <row r="37" spans="1:16" s="29" customFormat="1" ht="15.05" customHeight="1" x14ac:dyDescent="0.3">
      <c r="A37" s="378" t="s">
        <v>149</v>
      </c>
      <c r="B37" s="379"/>
      <c r="C37" s="191"/>
      <c r="D37" s="134">
        <f>IF(M31="ja",SUMIFS(Sachkosten!$O$16:$O$44,Sachkosten!$B$16:$B$44,"Leadpartner"),IF(M31="nein",SUMIFS(Sachkosten!$N$16:$N$44,Sachkosten!$B$16:$B$44,"Leadpartner"),0))</f>
        <v>0</v>
      </c>
      <c r="E37" s="154">
        <f>C37-D37</f>
        <v>0</v>
      </c>
      <c r="F37" s="141">
        <f>IF(M31="ja",SUMIFS(Sachkosten!$R$16:$R$44,Sachkosten!$B$16:$B$44,"Leadpartner"),IF(M31="nein",SUMIFS(Sachkosten!$Q$16:$Q$44,Sachkosten!$B$16:$B$44,"Leadpartner"),0))</f>
        <v>0</v>
      </c>
      <c r="G37" s="42"/>
      <c r="H37" s="38"/>
      <c r="I37" s="380" t="s">
        <v>121</v>
      </c>
      <c r="J37" s="373"/>
      <c r="K37" s="373"/>
      <c r="L37" s="191"/>
      <c r="M37" s="235"/>
      <c r="N37" s="157"/>
      <c r="O37" s="198">
        <f>F41-N37</f>
        <v>0</v>
      </c>
      <c r="P37" s="197" t="s">
        <v>134</v>
      </c>
    </row>
    <row r="38" spans="1:16" s="29" customFormat="1" ht="15.05" customHeight="1" thickBot="1" x14ac:dyDescent="0.35">
      <c r="A38" s="354" t="s">
        <v>62</v>
      </c>
      <c r="B38" s="355"/>
      <c r="C38" s="335"/>
      <c r="D38" s="134">
        <f>IF(M31="ja",SUMIFS(Investitionskosten!$O$16:$O$44,Investitionskosten!$B$16:$B$44,"Leadpartner"),IF(M31="nein",SUMIFS(Investitionskosten!$N$16:$N$44,Investitionskosten!$B$16:$B$44,"Leadpartner"),0))</f>
        <v>0</v>
      </c>
      <c r="E38" s="154">
        <f>C38-D38</f>
        <v>0</v>
      </c>
      <c r="F38" s="141">
        <f>IF(M31="ja",SUMIFS(Investitionskosten!$R$16:$R$44,Investitionskosten!$B$16:$B$44,"Leadpartner"),IF(M31="nein",SUMIFS(Investitionskosten!$Q$16:$Q$44,Investitionskosten!$B$16:$B$44,"Leadpartner"),0))</f>
        <v>0</v>
      </c>
      <c r="G38" s="42"/>
      <c r="H38" s="38"/>
      <c r="I38" s="376" t="s">
        <v>104</v>
      </c>
      <c r="J38" s="377"/>
      <c r="K38" s="377"/>
      <c r="L38" s="196"/>
      <c r="M38" s="196"/>
      <c r="N38" s="165"/>
    </row>
    <row r="39" spans="1:16" s="29" customFormat="1" ht="15.05" customHeight="1" thickBot="1" x14ac:dyDescent="0.35">
      <c r="A39" s="359" t="s">
        <v>3</v>
      </c>
      <c r="B39" s="360"/>
      <c r="C39" s="36">
        <f>SUM(C36:C38)</f>
        <v>0</v>
      </c>
      <c r="D39" s="36">
        <f>SUM(D36:D38)</f>
        <v>0</v>
      </c>
      <c r="E39" s="36">
        <f>SUM(E36:E38)</f>
        <v>0</v>
      </c>
      <c r="F39" s="139">
        <f>SUM(F36:F38)</f>
        <v>0</v>
      </c>
      <c r="G39" s="42"/>
      <c r="H39" s="38"/>
      <c r="I39" s="400" t="s">
        <v>122</v>
      </c>
      <c r="J39" s="401"/>
      <c r="K39" s="401"/>
      <c r="L39" s="23">
        <f>SUM(L35:L38)</f>
        <v>0</v>
      </c>
      <c r="M39" s="23">
        <f t="shared" ref="M39" si="6">SUM(M35:M38)</f>
        <v>0</v>
      </c>
      <c r="N39" s="140">
        <f t="shared" ref="N39" si="7">SUM(N35:N38)</f>
        <v>0</v>
      </c>
    </row>
    <row r="40" spans="1:16" s="29" customFormat="1" ht="15.05" customHeight="1" x14ac:dyDescent="0.3">
      <c r="A40" s="364" t="s">
        <v>63</v>
      </c>
      <c r="B40" s="365"/>
      <c r="C40" s="192"/>
      <c r="D40" s="35">
        <f>SUMIFS(Einnahmen!$E$13:$E$23,Einnahmen!$B$13:$B$23,"Leadpartner")</f>
        <v>0</v>
      </c>
      <c r="E40" s="37">
        <f>C40-D40</f>
        <v>0</v>
      </c>
      <c r="F40" s="142">
        <f>SUMIFS(Einnahmen!$G$13:$G$23,Einnahmen!$B$13:$B$23,"Leadpartner")</f>
        <v>0</v>
      </c>
      <c r="G40" s="42"/>
      <c r="H40" s="38"/>
      <c r="I40" s="346"/>
      <c r="J40" s="346"/>
      <c r="K40" s="346"/>
      <c r="L40" s="346"/>
      <c r="M40" s="346"/>
      <c r="N40" s="44"/>
    </row>
    <row r="41" spans="1:16" s="29" customFormat="1" ht="23.8" customHeight="1" thickBot="1" x14ac:dyDescent="0.35">
      <c r="A41" s="359" t="s">
        <v>53</v>
      </c>
      <c r="B41" s="360"/>
      <c r="C41" s="36">
        <f>C39-C40</f>
        <v>0</v>
      </c>
      <c r="D41" s="36">
        <f>D39-D40</f>
        <v>0</v>
      </c>
      <c r="E41" s="23">
        <f>E39-E40</f>
        <v>0</v>
      </c>
      <c r="F41" s="140">
        <f>F39-F40</f>
        <v>0</v>
      </c>
      <c r="G41" s="45" t="e">
        <f>G29*#REF!</f>
        <v>#REF!</v>
      </c>
      <c r="H41" s="126"/>
      <c r="I41" s="346"/>
      <c r="J41" s="346"/>
      <c r="K41" s="346"/>
      <c r="L41" s="346"/>
      <c r="M41" s="346"/>
      <c r="N41" s="44"/>
    </row>
    <row r="42" spans="1:16" s="29" customFormat="1" ht="30.05" customHeight="1" thickBot="1" x14ac:dyDescent="0.35">
      <c r="A42" s="351"/>
      <c r="B42" s="347"/>
      <c r="C42" s="40"/>
      <c r="D42" s="40"/>
      <c r="E42" s="188"/>
      <c r="F42" s="346"/>
      <c r="G42" s="346"/>
      <c r="H42" s="346"/>
      <c r="I42" s="346"/>
      <c r="J42" s="346"/>
      <c r="K42" s="346"/>
      <c r="L42" s="346"/>
      <c r="M42" s="346"/>
      <c r="N42" s="44"/>
    </row>
    <row r="43" spans="1:16" s="29" customFormat="1" ht="20.2" customHeight="1" thickBot="1" x14ac:dyDescent="0.5">
      <c r="A43" s="387" t="s">
        <v>91</v>
      </c>
      <c r="B43" s="388"/>
      <c r="C43" s="388"/>
      <c r="D43" s="388"/>
      <c r="E43" s="388"/>
      <c r="F43" s="389"/>
      <c r="G43" s="346"/>
      <c r="H43" s="307"/>
      <c r="I43" s="387" t="s">
        <v>65</v>
      </c>
      <c r="J43" s="388"/>
      <c r="K43" s="388"/>
      <c r="L43" s="388"/>
      <c r="M43" s="388"/>
      <c r="N43" s="389"/>
    </row>
    <row r="44" spans="1:16" s="293" customFormat="1" ht="30.05" customHeight="1" thickBot="1" x14ac:dyDescent="0.25">
      <c r="A44" s="390" t="s">
        <v>124</v>
      </c>
      <c r="B44" s="391"/>
      <c r="C44" s="394" t="s">
        <v>46</v>
      </c>
      <c r="D44" s="395"/>
      <c r="E44" s="291" t="s">
        <v>29</v>
      </c>
      <c r="F44" s="292" t="s">
        <v>148</v>
      </c>
      <c r="G44" s="294"/>
      <c r="H44" s="294"/>
      <c r="I44" s="390" t="s">
        <v>124</v>
      </c>
      <c r="J44" s="396"/>
      <c r="K44" s="295" t="s">
        <v>28</v>
      </c>
      <c r="L44" s="291" t="s">
        <v>57</v>
      </c>
      <c r="M44" s="296" t="s">
        <v>123</v>
      </c>
      <c r="N44" s="297"/>
    </row>
    <row r="45" spans="1:16" s="29" customFormat="1" ht="45.25" customHeight="1" thickBot="1" x14ac:dyDescent="0.5">
      <c r="A45" s="392"/>
      <c r="B45" s="393"/>
      <c r="C45" s="398"/>
      <c r="D45" s="399"/>
      <c r="E45" s="342"/>
      <c r="F45" s="341"/>
      <c r="G45" s="289">
        <f>G43*D48</f>
        <v>0</v>
      </c>
      <c r="H45" s="38"/>
      <c r="I45" s="392"/>
      <c r="J45" s="397"/>
      <c r="K45" s="331"/>
      <c r="L45" s="332"/>
      <c r="M45" s="333"/>
      <c r="N45" s="310"/>
    </row>
    <row r="46" spans="1:16" s="29" customFormat="1" ht="7.55" customHeight="1" thickBot="1" x14ac:dyDescent="0.5">
      <c r="A46" s="43"/>
      <c r="B46" s="346"/>
      <c r="C46" s="346"/>
      <c r="D46" s="346"/>
      <c r="E46" s="346"/>
      <c r="F46" s="44"/>
      <c r="G46" s="42"/>
      <c r="H46" s="38"/>
      <c r="I46" s="193"/>
      <c r="J46" s="194"/>
      <c r="K46" s="194"/>
      <c r="L46" s="195"/>
      <c r="M46" s="311"/>
      <c r="N46" s="312"/>
    </row>
    <row r="47" spans="1:16" s="29" customFormat="1" ht="45.1" x14ac:dyDescent="0.3">
      <c r="A47" s="366" t="s">
        <v>26</v>
      </c>
      <c r="B47" s="367"/>
      <c r="C47" s="31" t="s">
        <v>61</v>
      </c>
      <c r="D47" s="30" t="s">
        <v>25</v>
      </c>
      <c r="E47" s="31" t="s">
        <v>32</v>
      </c>
      <c r="F47" s="32" t="s">
        <v>48</v>
      </c>
      <c r="G47" s="42"/>
      <c r="H47" s="38"/>
      <c r="I47" s="302"/>
      <c r="J47" s="301"/>
      <c r="K47" s="303"/>
      <c r="L47" s="298" t="s">
        <v>105</v>
      </c>
      <c r="M47" s="299" t="s">
        <v>109</v>
      </c>
      <c r="N47" s="300" t="s">
        <v>72</v>
      </c>
    </row>
    <row r="48" spans="1:16" s="29" customFormat="1" ht="15.05" customHeight="1" x14ac:dyDescent="0.3">
      <c r="A48" s="368" t="s">
        <v>47</v>
      </c>
      <c r="B48" s="369"/>
      <c r="C48" s="334"/>
      <c r="D48" s="35">
        <f>SUMIFS('PK Übersicht'!$P$10:$P$15,'PK Übersicht'!$A$10:$A$15,"Projektpartner 1")</f>
        <v>0</v>
      </c>
      <c r="E48" s="129">
        <f>C48-D48</f>
        <v>0</v>
      </c>
      <c r="F48" s="153">
        <f>SUMIFS('PK Übersicht'!$P$25:$P$30,'PK Übersicht'!$A$25:$A$30,"Projektpartner 1")</f>
        <v>0</v>
      </c>
      <c r="G48" s="42" t="e">
        <f>G43*#REF!</f>
        <v>#REF!</v>
      </c>
      <c r="H48" s="38"/>
      <c r="I48" s="370" t="s">
        <v>73</v>
      </c>
      <c r="J48" s="371"/>
      <c r="K48" s="371"/>
      <c r="L48" s="133">
        <f>L49+L50</f>
        <v>0</v>
      </c>
      <c r="M48" s="161">
        <f>IF(O48&lt;O50,O48,O50)</f>
        <v>0</v>
      </c>
      <c r="N48" s="164">
        <f>IF(O49&lt;O51,O49,O51)</f>
        <v>0</v>
      </c>
      <c r="O48" s="338">
        <f>IF(D55&lt;L48,D55,L48)</f>
        <v>0</v>
      </c>
      <c r="P48" s="130" t="s">
        <v>131</v>
      </c>
    </row>
    <row r="49" spans="1:16" s="29" customFormat="1" ht="15.05" customHeight="1" x14ac:dyDescent="0.3">
      <c r="A49" s="368" t="s">
        <v>50</v>
      </c>
      <c r="B49" s="369"/>
      <c r="C49" s="334"/>
      <c r="D49" s="35">
        <f>IF(M45="ja",SUMIFS('Reisekosten (PK)'!$F$16:$F$55,'Reisekosten (PK)'!$B$16:$B$55,"Projektpartner 1"),IF(M45="nein",SUMIFS('Reisekosten (PK)'!$E$16:$E$55,'Reisekosten (PK)'!$B$16:$B$55,"Projektpartner 1"),0))</f>
        <v>0</v>
      </c>
      <c r="E49" s="129">
        <f>C49-D49</f>
        <v>0</v>
      </c>
      <c r="F49" s="153">
        <f>IF(M45="ja",SUMIFS('Reisekosten (PK)'!$I$16:$I$55,'Reisekosten (PK)'!$B$16:$B$55,"Projektpartner 1"),IF(M45="nein",SUMIFS('Reisekosten (PK)'!$H$16:$H$55,'Reisekosten (PK)'!$B$16:$B$55,"Projektpartner 1"),0))</f>
        <v>0</v>
      </c>
      <c r="G49" s="42"/>
      <c r="H49" s="38"/>
      <c r="I49" s="372" t="s">
        <v>100</v>
      </c>
      <c r="J49" s="373"/>
      <c r="K49" s="373"/>
      <c r="L49" s="191"/>
      <c r="M49" s="162">
        <f>IF(L49&gt;0,M48*L49/L48,0)</f>
        <v>0</v>
      </c>
      <c r="N49" s="157">
        <f>IF(L49&gt;0,N48*L49/L48,0)</f>
        <v>0</v>
      </c>
      <c r="O49" s="198">
        <f>IF(F55&lt;L48,F55,L48)</f>
        <v>0</v>
      </c>
      <c r="P49" s="197" t="s">
        <v>132</v>
      </c>
    </row>
    <row r="50" spans="1:16" s="130" customFormat="1" ht="15.05" customHeight="1" thickBot="1" x14ac:dyDescent="0.35">
      <c r="A50" s="374" t="s">
        <v>101</v>
      </c>
      <c r="B50" s="375"/>
      <c r="C50" s="129">
        <f>C48+C49</f>
        <v>0</v>
      </c>
      <c r="D50" s="129">
        <f>D48+D49</f>
        <v>0</v>
      </c>
      <c r="E50" s="129">
        <f>E48+E49</f>
        <v>0</v>
      </c>
      <c r="F50" s="138">
        <f>F48+F49</f>
        <v>0</v>
      </c>
      <c r="G50" s="131"/>
      <c r="H50" s="290"/>
      <c r="I50" s="376" t="s">
        <v>119</v>
      </c>
      <c r="J50" s="377"/>
      <c r="K50" s="377"/>
      <c r="L50" s="196"/>
      <c r="M50" s="65">
        <f>IF(L50&gt;0,M48*L50/L48,0)</f>
        <v>0</v>
      </c>
      <c r="N50" s="165">
        <f>IF(L50&gt;0,N48*L50/L48,0)</f>
        <v>0</v>
      </c>
      <c r="O50" s="198">
        <f>D55-M51</f>
        <v>0</v>
      </c>
      <c r="P50" s="197" t="s">
        <v>133</v>
      </c>
    </row>
    <row r="51" spans="1:16" s="29" customFormat="1" ht="15.05" customHeight="1" x14ac:dyDescent="0.3">
      <c r="A51" s="378" t="s">
        <v>149</v>
      </c>
      <c r="B51" s="379"/>
      <c r="C51" s="191"/>
      <c r="D51" s="134">
        <f>IF(M45="ja",SUMIFS(Sachkosten!$O$16:$O$44,Sachkosten!$B$16:$B$44,"Projektpartner 1"),IF(M45="nein",SUMIFS(Sachkosten!$N$16:$N$44,Sachkosten!$B$16:$B$44,"Projektpartner 1"),0))</f>
        <v>0</v>
      </c>
      <c r="E51" s="154">
        <f>C51-D51</f>
        <v>0</v>
      </c>
      <c r="F51" s="141">
        <f>IF(M45="ja",SUMIFS(Sachkosten!$R$16:$R$44,Sachkosten!$B$16:$B$44,"Projektpartner 1"),IF(M45="nein",SUMIFS(Sachkosten!$Q$16:$Q$44,Sachkosten!$B$16:$B$44,"Projektpartner 1"),0))</f>
        <v>0</v>
      </c>
      <c r="G51" s="42"/>
      <c r="H51" s="38"/>
      <c r="I51" s="380" t="s">
        <v>121</v>
      </c>
      <c r="J51" s="373"/>
      <c r="K51" s="373"/>
      <c r="L51" s="191"/>
      <c r="M51" s="235"/>
      <c r="N51" s="157"/>
      <c r="O51" s="198">
        <f>F55-N51</f>
        <v>0</v>
      </c>
      <c r="P51" s="197" t="s">
        <v>134</v>
      </c>
    </row>
    <row r="52" spans="1:16" s="29" customFormat="1" ht="15.05" customHeight="1" thickBot="1" x14ac:dyDescent="0.35">
      <c r="A52" s="354" t="s">
        <v>62</v>
      </c>
      <c r="B52" s="355"/>
      <c r="C52" s="335"/>
      <c r="D52" s="134">
        <f>IF(M45="ja",SUMIFS(Investitionskosten!$O$16:$O$44,Investitionskosten!$B$16:$B$44,"Projektpartner 1"),IF(M45="nein",SUMIFS(Investitionskosten!$N$16:$N$44,Investitionskosten!$B$16:$B$44,"Projektpartner 1"),0))</f>
        <v>0</v>
      </c>
      <c r="E52" s="154">
        <f>C52-D52</f>
        <v>0</v>
      </c>
      <c r="F52" s="141">
        <f>IF(M45="ja",SUMIFS(Investitionskosten!$R$16:$R$44,Investitionskosten!$B$16:$B$44,"Projektpartner 1"),IF(M45="nein",SUMIFS(Investitionskosten!$Q$16:$Q$44,Investitionskosten!$B$16:$B$44,"Projektpartner 1"),0))</f>
        <v>0</v>
      </c>
      <c r="G52" s="42"/>
      <c r="H52" s="38"/>
      <c r="I52" s="376" t="s">
        <v>104</v>
      </c>
      <c r="J52" s="377"/>
      <c r="K52" s="377"/>
      <c r="L52" s="196"/>
      <c r="M52" s="196"/>
      <c r="N52" s="165"/>
    </row>
    <row r="53" spans="1:16" s="29" customFormat="1" ht="15.05" customHeight="1" thickBot="1" x14ac:dyDescent="0.35">
      <c r="A53" s="359" t="s">
        <v>3</v>
      </c>
      <c r="B53" s="360"/>
      <c r="C53" s="36">
        <f>SUM(C50:C52)</f>
        <v>0</v>
      </c>
      <c r="D53" s="36">
        <f>SUM(D50:D52)</f>
        <v>0</v>
      </c>
      <c r="E53" s="36">
        <f>SUM(E50:E52)</f>
        <v>0</v>
      </c>
      <c r="F53" s="139">
        <f>SUM(F50:F52)</f>
        <v>0</v>
      </c>
      <c r="G53" s="42"/>
      <c r="H53" s="38"/>
      <c r="I53" s="400" t="s">
        <v>122</v>
      </c>
      <c r="J53" s="401"/>
      <c r="K53" s="401"/>
      <c r="L53" s="23">
        <f>SUM(L49:L52)</f>
        <v>0</v>
      </c>
      <c r="M53" s="23">
        <f t="shared" ref="M53:N53" si="8">SUM(M49:M52)</f>
        <v>0</v>
      </c>
      <c r="N53" s="140">
        <f t="shared" si="8"/>
        <v>0</v>
      </c>
    </row>
    <row r="54" spans="1:16" s="29" customFormat="1" ht="15.05" customHeight="1" x14ac:dyDescent="0.3">
      <c r="A54" s="364" t="s">
        <v>63</v>
      </c>
      <c r="B54" s="365"/>
      <c r="C54" s="192"/>
      <c r="D54" s="35">
        <f>SUMIFS(Einnahmen!$E$13:$E$23,Einnahmen!$B$13:$B$23,"Projektpartner 1")</f>
        <v>0</v>
      </c>
      <c r="E54" s="37">
        <f>C54-D54</f>
        <v>0</v>
      </c>
      <c r="F54" s="142">
        <f>SUMIFS(Einnahmen!$G$13:$G$23,Einnahmen!$B$13:$B$23,"Projektpartner 1")</f>
        <v>0</v>
      </c>
      <c r="G54" s="42"/>
      <c r="H54" s="38"/>
      <c r="I54" s="381" t="s">
        <v>24</v>
      </c>
      <c r="J54" s="382"/>
      <c r="K54" s="382"/>
      <c r="L54" s="382"/>
      <c r="M54" s="382"/>
      <c r="N54" s="383"/>
    </row>
    <row r="55" spans="1:16" s="29" customFormat="1" ht="23.8" customHeight="1" thickBot="1" x14ac:dyDescent="0.35">
      <c r="A55" s="359" t="s">
        <v>53</v>
      </c>
      <c r="B55" s="360"/>
      <c r="C55" s="36">
        <f>C53-C54</f>
        <v>0</v>
      </c>
      <c r="D55" s="36">
        <f>D53-D54</f>
        <v>0</v>
      </c>
      <c r="E55" s="23">
        <f>E53-E54</f>
        <v>0</v>
      </c>
      <c r="F55" s="140">
        <f>F53-F54</f>
        <v>0</v>
      </c>
      <c r="G55" s="45" t="e">
        <f>G43*#REF!</f>
        <v>#REF!</v>
      </c>
      <c r="H55" s="126"/>
      <c r="I55" s="384"/>
      <c r="J55" s="385"/>
      <c r="K55" s="385"/>
      <c r="L55" s="385"/>
      <c r="M55" s="385"/>
      <c r="N55" s="386"/>
    </row>
    <row r="56" spans="1:16" ht="30.05" customHeight="1" thickBot="1" x14ac:dyDescent="0.35">
      <c r="A56" s="126"/>
      <c r="B56" s="38"/>
      <c r="C56" s="38"/>
      <c r="D56" s="38"/>
      <c r="E56" s="38"/>
      <c r="F56" s="38"/>
      <c r="G56" s="38"/>
      <c r="H56" s="38"/>
      <c r="I56" s="38"/>
      <c r="J56" s="38"/>
      <c r="K56" s="38"/>
      <c r="L56" s="38"/>
      <c r="M56" s="38"/>
      <c r="N56" s="127"/>
    </row>
    <row r="57" spans="1:16" s="29" customFormat="1" ht="20.2" customHeight="1" thickBot="1" x14ac:dyDescent="0.5">
      <c r="A57" s="387" t="s">
        <v>91</v>
      </c>
      <c r="B57" s="388"/>
      <c r="C57" s="388"/>
      <c r="D57" s="388"/>
      <c r="E57" s="388"/>
      <c r="F57" s="389"/>
      <c r="G57" s="346"/>
      <c r="H57" s="307"/>
      <c r="I57" s="387" t="s">
        <v>65</v>
      </c>
      <c r="J57" s="388"/>
      <c r="K57" s="388"/>
      <c r="L57" s="388"/>
      <c r="M57" s="388"/>
      <c r="N57" s="389"/>
    </row>
    <row r="58" spans="1:16" s="293" customFormat="1" ht="30.05" customHeight="1" thickBot="1" x14ac:dyDescent="0.25">
      <c r="A58" s="390" t="s">
        <v>125</v>
      </c>
      <c r="B58" s="391"/>
      <c r="C58" s="394" t="s">
        <v>46</v>
      </c>
      <c r="D58" s="395"/>
      <c r="E58" s="291" t="s">
        <v>29</v>
      </c>
      <c r="F58" s="292" t="s">
        <v>148</v>
      </c>
      <c r="G58" s="294"/>
      <c r="H58" s="294"/>
      <c r="I58" s="390" t="s">
        <v>125</v>
      </c>
      <c r="J58" s="396"/>
      <c r="K58" s="295" t="s">
        <v>28</v>
      </c>
      <c r="L58" s="291" t="s">
        <v>57</v>
      </c>
      <c r="M58" s="296" t="s">
        <v>123</v>
      </c>
      <c r="N58" s="297"/>
    </row>
    <row r="59" spans="1:16" s="29" customFormat="1" ht="45.25" customHeight="1" thickBot="1" x14ac:dyDescent="0.5">
      <c r="A59" s="392"/>
      <c r="B59" s="393"/>
      <c r="C59" s="398"/>
      <c r="D59" s="399"/>
      <c r="E59" s="342"/>
      <c r="F59" s="341"/>
      <c r="G59" s="289">
        <f>G57*D62</f>
        <v>0</v>
      </c>
      <c r="H59" s="38"/>
      <c r="I59" s="392"/>
      <c r="J59" s="397"/>
      <c r="K59" s="331"/>
      <c r="L59" s="332"/>
      <c r="M59" s="333"/>
      <c r="N59" s="310"/>
    </row>
    <row r="60" spans="1:16" s="29" customFormat="1" ht="7.55" customHeight="1" thickBot="1" x14ac:dyDescent="0.5">
      <c r="A60" s="43"/>
      <c r="B60" s="346"/>
      <c r="C60" s="346"/>
      <c r="D60" s="346"/>
      <c r="E60" s="346"/>
      <c r="F60" s="44"/>
      <c r="G60" s="42"/>
      <c r="H60" s="38"/>
      <c r="I60" s="193"/>
      <c r="J60" s="194"/>
      <c r="K60" s="194"/>
      <c r="L60" s="195"/>
      <c r="M60" s="311"/>
      <c r="N60" s="312"/>
    </row>
    <row r="61" spans="1:16" s="29" customFormat="1" ht="45.1" x14ac:dyDescent="0.3">
      <c r="A61" s="366" t="s">
        <v>26</v>
      </c>
      <c r="B61" s="367"/>
      <c r="C61" s="31" t="s">
        <v>61</v>
      </c>
      <c r="D61" s="30" t="s">
        <v>25</v>
      </c>
      <c r="E61" s="31" t="s">
        <v>32</v>
      </c>
      <c r="F61" s="32" t="s">
        <v>48</v>
      </c>
      <c r="G61" s="42"/>
      <c r="H61" s="38"/>
      <c r="I61" s="302"/>
      <c r="J61" s="301"/>
      <c r="K61" s="303"/>
      <c r="L61" s="298" t="s">
        <v>105</v>
      </c>
      <c r="M61" s="299" t="s">
        <v>109</v>
      </c>
      <c r="N61" s="300" t="s">
        <v>72</v>
      </c>
    </row>
    <row r="62" spans="1:16" s="29" customFormat="1" ht="15.05" customHeight="1" x14ac:dyDescent="0.3">
      <c r="A62" s="368" t="s">
        <v>47</v>
      </c>
      <c r="B62" s="369"/>
      <c r="C62" s="334"/>
      <c r="D62" s="35">
        <f>SUMIFS('PK Übersicht'!$P$10:$P$15,'PK Übersicht'!$A$10:$A$15,"Projektpartner 2")</f>
        <v>0</v>
      </c>
      <c r="E62" s="129">
        <f>C62-D62</f>
        <v>0</v>
      </c>
      <c r="F62" s="153">
        <f>SUMIFS('PK Übersicht'!$P$25:$P$30,'PK Übersicht'!$A$25:$A$30,"Projektpartner 2")</f>
        <v>0</v>
      </c>
      <c r="G62" s="42" t="e">
        <f>G57*#REF!</f>
        <v>#REF!</v>
      </c>
      <c r="H62" s="38"/>
      <c r="I62" s="370" t="s">
        <v>73</v>
      </c>
      <c r="J62" s="371"/>
      <c r="K62" s="371"/>
      <c r="L62" s="133">
        <f>L63+L64</f>
        <v>0</v>
      </c>
      <c r="M62" s="161">
        <f>IF(O62&lt;O64,O62,O64)</f>
        <v>0</v>
      </c>
      <c r="N62" s="164">
        <f>IF(O63&lt;O65,O63,O65)</f>
        <v>0</v>
      </c>
      <c r="O62" s="338">
        <f>IF(D69&lt;L62,D69,L62)</f>
        <v>0</v>
      </c>
      <c r="P62" s="130" t="s">
        <v>131</v>
      </c>
    </row>
    <row r="63" spans="1:16" s="29" customFormat="1" ht="15.05" customHeight="1" x14ac:dyDescent="0.3">
      <c r="A63" s="368" t="s">
        <v>50</v>
      </c>
      <c r="B63" s="369"/>
      <c r="C63" s="334"/>
      <c r="D63" s="35">
        <f>IF(M59="ja",SUMIFS('Reisekosten (PK)'!$F$16:$F$55,'Reisekosten (PK)'!$B$16:$B$55,"Projektpartner 2"),IF(M59="nein",SUMIFS('Reisekosten (PK)'!$E$16:$E$55,'Reisekosten (PK)'!$B$16:$B$55,"Projektpartner 2"),0))</f>
        <v>0</v>
      </c>
      <c r="E63" s="129">
        <f>C63-D63</f>
        <v>0</v>
      </c>
      <c r="F63" s="153">
        <f>IF(M59="ja",SUMIFS('Reisekosten (PK)'!$I$16:$I$55,'Reisekosten (PK)'!$B$16:$B$55,"Projektpartner 2"),IF(M59="nein",SUMIFS('Reisekosten (PK)'!$H$16:$H$55,'Reisekosten (PK)'!$B$16:$B$55,"Projektpartner 2"),0))</f>
        <v>0</v>
      </c>
      <c r="G63" s="42"/>
      <c r="H63" s="38"/>
      <c r="I63" s="372" t="s">
        <v>100</v>
      </c>
      <c r="J63" s="373"/>
      <c r="K63" s="373"/>
      <c r="L63" s="191"/>
      <c r="M63" s="162">
        <f>IF(L63&gt;0,M62*L63/L62,0)</f>
        <v>0</v>
      </c>
      <c r="N63" s="157">
        <f>IF(L63&gt;0,N62*L63/L62,0)</f>
        <v>0</v>
      </c>
      <c r="O63" s="198">
        <f>IF(F69&lt;L62,F69,L62)</f>
        <v>0</v>
      </c>
      <c r="P63" s="197" t="s">
        <v>132</v>
      </c>
    </row>
    <row r="64" spans="1:16" s="130" customFormat="1" ht="15.05" customHeight="1" thickBot="1" x14ac:dyDescent="0.35">
      <c r="A64" s="374" t="s">
        <v>101</v>
      </c>
      <c r="B64" s="375"/>
      <c r="C64" s="129">
        <f>C62+C63</f>
        <v>0</v>
      </c>
      <c r="D64" s="129">
        <f>D62+D63</f>
        <v>0</v>
      </c>
      <c r="E64" s="129">
        <f>E62+E63</f>
        <v>0</v>
      </c>
      <c r="F64" s="138">
        <f>F62+F63</f>
        <v>0</v>
      </c>
      <c r="G64" s="131"/>
      <c r="H64" s="290"/>
      <c r="I64" s="376" t="s">
        <v>119</v>
      </c>
      <c r="J64" s="377"/>
      <c r="K64" s="377"/>
      <c r="L64" s="196"/>
      <c r="M64" s="65">
        <f>IF(L64&gt;0,M62*L64/L62,0)</f>
        <v>0</v>
      </c>
      <c r="N64" s="165">
        <f>IF(L64&gt;0,N62*L64/L62,0)</f>
        <v>0</v>
      </c>
      <c r="O64" s="198">
        <f>D69-M65</f>
        <v>0</v>
      </c>
      <c r="P64" s="197" t="s">
        <v>133</v>
      </c>
    </row>
    <row r="65" spans="1:16" s="29" customFormat="1" ht="15.05" customHeight="1" x14ac:dyDescent="0.3">
      <c r="A65" s="378" t="s">
        <v>149</v>
      </c>
      <c r="B65" s="379"/>
      <c r="C65" s="191"/>
      <c r="D65" s="134">
        <f>IF(M59="ja",SUMIFS(Sachkosten!$O$16:$O$44,Sachkosten!$B$16:$B$44,"Projektpartner 2"),IF(M59="nein",SUMIFS(Sachkosten!$N$16:$N$44,Sachkosten!$B$16:$B$44,"Projektpartner 2"),0))</f>
        <v>0</v>
      </c>
      <c r="E65" s="154">
        <f>C65-D65</f>
        <v>0</v>
      </c>
      <c r="F65" s="141">
        <f>IF(M59="ja",SUMIFS(Sachkosten!$R$16:$R$44,Sachkosten!$B$16:$B$44,"Projektpartner 2"),IF(M59="nein",SUMIFS(Sachkosten!$Q$16:$Q$44,Sachkosten!$B$16:$B$44,"Projektpartner 2"),0))</f>
        <v>0</v>
      </c>
      <c r="G65" s="42"/>
      <c r="H65" s="38"/>
      <c r="I65" s="380" t="s">
        <v>121</v>
      </c>
      <c r="J65" s="373"/>
      <c r="K65" s="373"/>
      <c r="L65" s="191"/>
      <c r="M65" s="235"/>
      <c r="N65" s="157"/>
      <c r="O65" s="198">
        <f>F69-N65</f>
        <v>0</v>
      </c>
      <c r="P65" s="197" t="s">
        <v>134</v>
      </c>
    </row>
    <row r="66" spans="1:16" s="29" customFormat="1" ht="15.05" customHeight="1" thickBot="1" x14ac:dyDescent="0.35">
      <c r="A66" s="354" t="s">
        <v>62</v>
      </c>
      <c r="B66" s="355"/>
      <c r="C66" s="335"/>
      <c r="D66" s="134">
        <f>IF(M59="ja",SUMIFS(Investitionskosten!$O$16:$O$44,Investitionskosten!$B$16:$B$44,"Projektpartner 2"),IF(M59="nein",SUMIFS(Investitionskosten!$N$16:$N$44,Investitionskosten!$B$16:$B$44,"Projektpartner 2"),0))</f>
        <v>0</v>
      </c>
      <c r="E66" s="154">
        <f>C66-D66</f>
        <v>0</v>
      </c>
      <c r="F66" s="141">
        <f>IF(M59="ja",SUMIFS(Investitionskosten!$R$16:$R$44,Investitionskosten!$B$16:$B$44,"Projektpartner 2"),IF(M59="nein",SUMIFS(Investitionskosten!$Q$16:$Q$44,Investitionskosten!$B$16:$B$44,"Projektpartner 2"),0))</f>
        <v>0</v>
      </c>
      <c r="G66" s="42"/>
      <c r="H66" s="38"/>
      <c r="I66" s="376" t="s">
        <v>104</v>
      </c>
      <c r="J66" s="377"/>
      <c r="K66" s="377"/>
      <c r="L66" s="196"/>
      <c r="M66" s="196"/>
      <c r="N66" s="165"/>
    </row>
    <row r="67" spans="1:16" s="29" customFormat="1" ht="15.05" customHeight="1" thickBot="1" x14ac:dyDescent="0.35">
      <c r="A67" s="359" t="s">
        <v>3</v>
      </c>
      <c r="B67" s="360"/>
      <c r="C67" s="36">
        <f>SUM(C64:C66)</f>
        <v>0</v>
      </c>
      <c r="D67" s="36">
        <f>SUM(D64:D66)</f>
        <v>0</v>
      </c>
      <c r="E67" s="36">
        <f>SUM(E64:E66)</f>
        <v>0</v>
      </c>
      <c r="F67" s="139">
        <f>SUM(F64:F66)</f>
        <v>0</v>
      </c>
      <c r="G67" s="42"/>
      <c r="H67" s="38"/>
      <c r="I67" s="400" t="s">
        <v>122</v>
      </c>
      <c r="J67" s="401"/>
      <c r="K67" s="401"/>
      <c r="L67" s="23">
        <f>SUM(L63:L66)</f>
        <v>0</v>
      </c>
      <c r="M67" s="23">
        <f t="shared" ref="M67:N67" si="9">SUM(M63:M66)</f>
        <v>0</v>
      </c>
      <c r="N67" s="140">
        <f t="shared" si="9"/>
        <v>0</v>
      </c>
    </row>
    <row r="68" spans="1:16" s="29" customFormat="1" ht="15.05" customHeight="1" x14ac:dyDescent="0.3">
      <c r="A68" s="364" t="s">
        <v>63</v>
      </c>
      <c r="B68" s="365"/>
      <c r="C68" s="192"/>
      <c r="D68" s="35">
        <f>SUMIFS(Einnahmen!$E$13:$E$23,Einnahmen!$B$13:$B$23,"Projektpartner 2")</f>
        <v>0</v>
      </c>
      <c r="E68" s="37">
        <f>C68-D68</f>
        <v>0</v>
      </c>
      <c r="F68" s="142">
        <f>SUMIFS(Einnahmen!$G$13:$G$23,Einnahmen!$B$13:$B$23,"Projektpartner 2")</f>
        <v>0</v>
      </c>
      <c r="G68" s="42"/>
      <c r="H68" s="38"/>
      <c r="I68" s="381" t="s">
        <v>24</v>
      </c>
      <c r="J68" s="382"/>
      <c r="K68" s="382"/>
      <c r="L68" s="382"/>
      <c r="M68" s="382"/>
      <c r="N68" s="383"/>
    </row>
    <row r="69" spans="1:16" s="29" customFormat="1" ht="23.8" customHeight="1" thickBot="1" x14ac:dyDescent="0.35">
      <c r="A69" s="359" t="s">
        <v>53</v>
      </c>
      <c r="B69" s="360"/>
      <c r="C69" s="36">
        <f>C67-C68</f>
        <v>0</v>
      </c>
      <c r="D69" s="36">
        <f>D67-D68</f>
        <v>0</v>
      </c>
      <c r="E69" s="23">
        <f>E67-E68</f>
        <v>0</v>
      </c>
      <c r="F69" s="140">
        <f>F67-F68</f>
        <v>0</v>
      </c>
      <c r="G69" s="45" t="e">
        <f>G57*#REF!</f>
        <v>#REF!</v>
      </c>
      <c r="H69" s="126"/>
      <c r="I69" s="384"/>
      <c r="J69" s="385"/>
      <c r="K69" s="385"/>
      <c r="L69" s="385"/>
      <c r="M69" s="385"/>
      <c r="N69" s="386"/>
    </row>
    <row r="70" spans="1:16" ht="30.05" customHeight="1" thickBot="1" x14ac:dyDescent="0.35">
      <c r="A70" s="126"/>
      <c r="B70" s="38"/>
      <c r="C70" s="38"/>
      <c r="D70" s="38"/>
      <c r="E70" s="38"/>
      <c r="F70" s="38"/>
      <c r="G70" s="38"/>
      <c r="H70" s="38"/>
      <c r="I70" s="38"/>
      <c r="J70" s="38"/>
      <c r="K70" s="38"/>
      <c r="L70" s="38"/>
      <c r="M70" s="38"/>
      <c r="N70" s="127"/>
    </row>
    <row r="71" spans="1:16" s="29" customFormat="1" ht="20.2" customHeight="1" thickBot="1" x14ac:dyDescent="0.5">
      <c r="A71" s="387" t="s">
        <v>91</v>
      </c>
      <c r="B71" s="388"/>
      <c r="C71" s="388"/>
      <c r="D71" s="388"/>
      <c r="E71" s="388"/>
      <c r="F71" s="389"/>
      <c r="G71" s="346"/>
      <c r="H71" s="307"/>
      <c r="I71" s="387" t="s">
        <v>65</v>
      </c>
      <c r="J71" s="388"/>
      <c r="K71" s="388"/>
      <c r="L71" s="388"/>
      <c r="M71" s="388"/>
      <c r="N71" s="389"/>
    </row>
    <row r="72" spans="1:16" s="293" customFormat="1" ht="30.05" customHeight="1" thickBot="1" x14ac:dyDescent="0.25">
      <c r="A72" s="390" t="s">
        <v>126</v>
      </c>
      <c r="B72" s="391"/>
      <c r="C72" s="394" t="s">
        <v>46</v>
      </c>
      <c r="D72" s="395"/>
      <c r="E72" s="291" t="s">
        <v>29</v>
      </c>
      <c r="F72" s="292" t="s">
        <v>148</v>
      </c>
      <c r="G72" s="294"/>
      <c r="H72" s="294"/>
      <c r="I72" s="390" t="s">
        <v>126</v>
      </c>
      <c r="J72" s="396"/>
      <c r="K72" s="295" t="s">
        <v>28</v>
      </c>
      <c r="L72" s="291" t="s">
        <v>57</v>
      </c>
      <c r="M72" s="296" t="s">
        <v>123</v>
      </c>
      <c r="N72" s="297"/>
    </row>
    <row r="73" spans="1:16" s="29" customFormat="1" ht="45.25" customHeight="1" thickBot="1" x14ac:dyDescent="0.5">
      <c r="A73" s="392"/>
      <c r="B73" s="393"/>
      <c r="C73" s="398"/>
      <c r="D73" s="399"/>
      <c r="E73" s="342"/>
      <c r="F73" s="341"/>
      <c r="G73" s="289">
        <f>G71*D76</f>
        <v>0</v>
      </c>
      <c r="H73" s="38"/>
      <c r="I73" s="392"/>
      <c r="J73" s="397"/>
      <c r="K73" s="331"/>
      <c r="L73" s="332"/>
      <c r="M73" s="333"/>
      <c r="N73" s="310"/>
    </row>
    <row r="74" spans="1:16" s="29" customFormat="1" ht="7.55" customHeight="1" thickBot="1" x14ac:dyDescent="0.5">
      <c r="A74" s="43"/>
      <c r="B74" s="346"/>
      <c r="C74" s="346"/>
      <c r="D74" s="346"/>
      <c r="E74" s="346"/>
      <c r="F74" s="44"/>
      <c r="G74" s="42"/>
      <c r="H74" s="38"/>
      <c r="I74" s="193"/>
      <c r="J74" s="194"/>
      <c r="K74" s="194"/>
      <c r="L74" s="195"/>
      <c r="M74" s="311"/>
      <c r="N74" s="312"/>
    </row>
    <row r="75" spans="1:16" s="29" customFormat="1" ht="45.1" x14ac:dyDescent="0.3">
      <c r="A75" s="366" t="s">
        <v>26</v>
      </c>
      <c r="B75" s="367"/>
      <c r="C75" s="31" t="s">
        <v>61</v>
      </c>
      <c r="D75" s="30" t="s">
        <v>25</v>
      </c>
      <c r="E75" s="31" t="s">
        <v>32</v>
      </c>
      <c r="F75" s="32" t="s">
        <v>48</v>
      </c>
      <c r="G75" s="42"/>
      <c r="H75" s="38"/>
      <c r="I75" s="302"/>
      <c r="J75" s="301"/>
      <c r="K75" s="303"/>
      <c r="L75" s="298" t="s">
        <v>105</v>
      </c>
      <c r="M75" s="299" t="s">
        <v>109</v>
      </c>
      <c r="N75" s="300" t="s">
        <v>72</v>
      </c>
    </row>
    <row r="76" spans="1:16" s="29" customFormat="1" ht="15.05" customHeight="1" x14ac:dyDescent="0.3">
      <c r="A76" s="368" t="s">
        <v>47</v>
      </c>
      <c r="B76" s="369"/>
      <c r="C76" s="334"/>
      <c r="D76" s="35">
        <f>SUMIFS('PK Übersicht'!$P$10:$P$15,'PK Übersicht'!$A$10:$A$15,"Projektpartner 3")</f>
        <v>0</v>
      </c>
      <c r="E76" s="129">
        <f>C76-D76</f>
        <v>0</v>
      </c>
      <c r="F76" s="153">
        <f>SUMIFS('PK Übersicht'!$P$25:$P$30,'PK Übersicht'!$A$25:$A$30,"Projektpartner 3")</f>
        <v>0</v>
      </c>
      <c r="G76" s="42" t="e">
        <f>G71*#REF!</f>
        <v>#REF!</v>
      </c>
      <c r="H76" s="38"/>
      <c r="I76" s="370" t="s">
        <v>73</v>
      </c>
      <c r="J76" s="371"/>
      <c r="K76" s="371"/>
      <c r="L76" s="133">
        <f>L77+L78</f>
        <v>0</v>
      </c>
      <c r="M76" s="161">
        <f>IF(O76&lt;O78,O76,O78)</f>
        <v>0</v>
      </c>
      <c r="N76" s="164">
        <f>IF(O77&lt;O79,O77,O79)</f>
        <v>0</v>
      </c>
      <c r="O76" s="338">
        <f>IF(D83&lt;L76,D83,L76)</f>
        <v>0</v>
      </c>
      <c r="P76" s="130" t="s">
        <v>131</v>
      </c>
    </row>
    <row r="77" spans="1:16" s="29" customFormat="1" ht="15.05" customHeight="1" x14ac:dyDescent="0.3">
      <c r="A77" s="368" t="s">
        <v>50</v>
      </c>
      <c r="B77" s="369"/>
      <c r="C77" s="334"/>
      <c r="D77" s="35">
        <f>IF(M73="ja",SUMIFS('Reisekosten (PK)'!$F$16:$F$55,'Reisekosten (PK)'!$B$16:$B$55,"Projektpartner 3"),IF(M73="nein",SUMIFS('Reisekosten (PK)'!$E$16:$E$55,'Reisekosten (PK)'!$B$16:$B$55,"Projektpartner 3"),0))</f>
        <v>0</v>
      </c>
      <c r="E77" s="129">
        <f>C77-D77</f>
        <v>0</v>
      </c>
      <c r="F77" s="153">
        <f>IF(M73="ja",SUMIFS('Reisekosten (PK)'!$I$16:$I$55,'Reisekosten (PK)'!$B$16:$B$55,"Projektpartner 3"),IF(M73="nein",SUMIFS('Reisekosten (PK)'!$H$16:$H$55,'Reisekosten (PK)'!$B$16:$B$55,"Projektpartner 3"),0))</f>
        <v>0</v>
      </c>
      <c r="G77" s="42"/>
      <c r="H77" s="38"/>
      <c r="I77" s="372" t="s">
        <v>100</v>
      </c>
      <c r="J77" s="373"/>
      <c r="K77" s="373"/>
      <c r="L77" s="191"/>
      <c r="M77" s="162">
        <f>IF(L77&gt;0,M76*L77/L76,0)</f>
        <v>0</v>
      </c>
      <c r="N77" s="157">
        <f>IF(L77&gt;0,N76*L77/L76,0)</f>
        <v>0</v>
      </c>
      <c r="O77" s="198">
        <f>IF(F83&lt;L76,F83,L76)</f>
        <v>0</v>
      </c>
      <c r="P77" s="197" t="s">
        <v>132</v>
      </c>
    </row>
    <row r="78" spans="1:16" s="130" customFormat="1" ht="15.05" customHeight="1" thickBot="1" x14ac:dyDescent="0.35">
      <c r="A78" s="374" t="s">
        <v>101</v>
      </c>
      <c r="B78" s="375"/>
      <c r="C78" s="129">
        <f>C76+C77</f>
        <v>0</v>
      </c>
      <c r="D78" s="129">
        <f>D76+D77</f>
        <v>0</v>
      </c>
      <c r="E78" s="129">
        <f>E76+E77</f>
        <v>0</v>
      </c>
      <c r="F78" s="138">
        <f>F76+F77</f>
        <v>0</v>
      </c>
      <c r="G78" s="131"/>
      <c r="H78" s="290"/>
      <c r="I78" s="376" t="s">
        <v>119</v>
      </c>
      <c r="J78" s="377"/>
      <c r="K78" s="377"/>
      <c r="L78" s="196"/>
      <c r="M78" s="65">
        <f>IF(L78&gt;0,M76*L78/L76,0)</f>
        <v>0</v>
      </c>
      <c r="N78" s="165">
        <f>IF(L78&gt;0,N76*L78/L76,0)</f>
        <v>0</v>
      </c>
      <c r="O78" s="198">
        <f>D83-M79</f>
        <v>0</v>
      </c>
      <c r="P78" s="197" t="s">
        <v>133</v>
      </c>
    </row>
    <row r="79" spans="1:16" s="29" customFormat="1" ht="15.05" customHeight="1" x14ac:dyDescent="0.3">
      <c r="A79" s="378" t="s">
        <v>149</v>
      </c>
      <c r="B79" s="379"/>
      <c r="C79" s="191"/>
      <c r="D79" s="134">
        <f>IF(M73="ja",SUMIFS(Sachkosten!$O$16:$O$44,Sachkosten!$B$16:$B$44,"Projektpartner 3"),IF(M73="nein",SUMIFS(Sachkosten!$N$16:$N$44,Sachkosten!$B$16:$B$44,"Projektpartner 3"),0))</f>
        <v>0</v>
      </c>
      <c r="E79" s="154">
        <f>C79-D79</f>
        <v>0</v>
      </c>
      <c r="F79" s="141">
        <f>IF(M73="ja",SUMIFS(Sachkosten!$R$16:$R$44,Sachkosten!$B$16:$B$44,"Projektpartner 3"),IF(M73="nein",SUMIFS(Sachkosten!$Q$16:$Q$44,Sachkosten!$B$16:$B$44,"Projektpartner 3"),0))</f>
        <v>0</v>
      </c>
      <c r="G79" s="42"/>
      <c r="H79" s="38"/>
      <c r="I79" s="380" t="s">
        <v>121</v>
      </c>
      <c r="J79" s="373"/>
      <c r="K79" s="373"/>
      <c r="L79" s="191"/>
      <c r="M79" s="235"/>
      <c r="N79" s="157"/>
      <c r="O79" s="198">
        <f>F83-N79</f>
        <v>0</v>
      </c>
      <c r="P79" s="197" t="s">
        <v>134</v>
      </c>
    </row>
    <row r="80" spans="1:16" s="29" customFormat="1" ht="15.05" customHeight="1" thickBot="1" x14ac:dyDescent="0.35">
      <c r="A80" s="354" t="s">
        <v>62</v>
      </c>
      <c r="B80" s="355"/>
      <c r="C80" s="335"/>
      <c r="D80" s="134">
        <f>IF(M73="ja",SUMIFS(Investitionskosten!$O$16:$O$44,Investitionskosten!$B$16:$B$44,"Projektpartner 3"),IF(M73="nein",SUMIFS(Investitionskosten!$N$16:$N$44,Investitionskosten!$B$16:$B$44,"Projektpartner 3"),0))</f>
        <v>0</v>
      </c>
      <c r="E80" s="154">
        <f>C80-D80</f>
        <v>0</v>
      </c>
      <c r="F80" s="141">
        <f>IF(M73="ja",SUMIFS(Investitionskosten!$R$16:$R$44,Investitionskosten!$B$16:$B$44,"Projektpartner 3"),IF(M73="nein",SUMIFS(Investitionskosten!$Q$16:$Q$44,Investitionskosten!$B$16:$B$44,"Projektpartner 3"),0))</f>
        <v>0</v>
      </c>
      <c r="G80" s="42"/>
      <c r="H80" s="38"/>
      <c r="I80" s="376" t="s">
        <v>104</v>
      </c>
      <c r="J80" s="377"/>
      <c r="K80" s="377"/>
      <c r="L80" s="196"/>
      <c r="M80" s="196"/>
      <c r="N80" s="165"/>
    </row>
    <row r="81" spans="1:16" s="29" customFormat="1" ht="15.05" customHeight="1" thickBot="1" x14ac:dyDescent="0.35">
      <c r="A81" s="359" t="s">
        <v>3</v>
      </c>
      <c r="B81" s="360"/>
      <c r="C81" s="36">
        <f>SUM(C78:C80)</f>
        <v>0</v>
      </c>
      <c r="D81" s="36">
        <f>SUM(D78:D80)</f>
        <v>0</v>
      </c>
      <c r="E81" s="36">
        <f>SUM(E78:E80)</f>
        <v>0</v>
      </c>
      <c r="F81" s="139">
        <f>SUM(F78:F80)</f>
        <v>0</v>
      </c>
      <c r="G81" s="42"/>
      <c r="H81" s="38"/>
      <c r="I81" s="400" t="s">
        <v>122</v>
      </c>
      <c r="J81" s="401"/>
      <c r="K81" s="401"/>
      <c r="L81" s="23">
        <f>SUM(L77:L80)</f>
        <v>0</v>
      </c>
      <c r="M81" s="23">
        <f t="shared" ref="M81:N81" si="10">SUM(M77:M80)</f>
        <v>0</v>
      </c>
      <c r="N81" s="140">
        <f t="shared" si="10"/>
        <v>0</v>
      </c>
    </row>
    <row r="82" spans="1:16" s="29" customFormat="1" ht="15.05" customHeight="1" x14ac:dyDescent="0.3">
      <c r="A82" s="364" t="s">
        <v>63</v>
      </c>
      <c r="B82" s="365"/>
      <c r="C82" s="192"/>
      <c r="D82" s="35">
        <f>SUMIFS(Einnahmen!$E$13:$E$23,Einnahmen!$B$13:$B$23,"Projektpartner 3")</f>
        <v>0</v>
      </c>
      <c r="E82" s="37">
        <f>C82-D82</f>
        <v>0</v>
      </c>
      <c r="F82" s="142">
        <f>SUMIFS(Einnahmen!$G$13:$G$23,Einnahmen!$B$13:$B$23,"Projektpartner 3")</f>
        <v>0</v>
      </c>
      <c r="G82" s="42"/>
      <c r="H82" s="38"/>
      <c r="I82" s="381" t="s">
        <v>24</v>
      </c>
      <c r="J82" s="382"/>
      <c r="K82" s="382"/>
      <c r="L82" s="382"/>
      <c r="M82" s="382"/>
      <c r="N82" s="383"/>
    </row>
    <row r="83" spans="1:16" s="29" customFormat="1" ht="23.8" customHeight="1" thickBot="1" x14ac:dyDescent="0.35">
      <c r="A83" s="359" t="s">
        <v>53</v>
      </c>
      <c r="B83" s="360"/>
      <c r="C83" s="36">
        <f>C81-C82</f>
        <v>0</v>
      </c>
      <c r="D83" s="36">
        <f>D81-D82</f>
        <v>0</v>
      </c>
      <c r="E83" s="23">
        <f>E81-E82</f>
        <v>0</v>
      </c>
      <c r="F83" s="140">
        <f>F81-F82</f>
        <v>0</v>
      </c>
      <c r="G83" s="45" t="e">
        <f>G71*#REF!</f>
        <v>#REF!</v>
      </c>
      <c r="H83" s="126"/>
      <c r="I83" s="384"/>
      <c r="J83" s="385"/>
      <c r="K83" s="385"/>
      <c r="L83" s="385"/>
      <c r="M83" s="385"/>
      <c r="N83" s="386"/>
    </row>
    <row r="84" spans="1:16" ht="30.05" customHeight="1" thickBot="1" x14ac:dyDescent="0.35">
      <c r="A84" s="126"/>
      <c r="B84" s="38"/>
      <c r="C84" s="38"/>
      <c r="D84" s="38"/>
      <c r="E84" s="38"/>
      <c r="F84" s="38"/>
      <c r="G84" s="38"/>
      <c r="H84" s="38"/>
      <c r="I84" s="38"/>
      <c r="J84" s="38"/>
      <c r="K84" s="38"/>
      <c r="L84" s="38"/>
      <c r="M84" s="38"/>
      <c r="N84" s="127"/>
    </row>
    <row r="85" spans="1:16" s="29" customFormat="1" ht="20.2" customHeight="1" thickBot="1" x14ac:dyDescent="0.5">
      <c r="A85" s="387" t="s">
        <v>91</v>
      </c>
      <c r="B85" s="388"/>
      <c r="C85" s="388"/>
      <c r="D85" s="388"/>
      <c r="E85" s="388"/>
      <c r="F85" s="389"/>
      <c r="G85" s="346"/>
      <c r="H85" s="307"/>
      <c r="I85" s="387" t="s">
        <v>65</v>
      </c>
      <c r="J85" s="388"/>
      <c r="K85" s="388"/>
      <c r="L85" s="388"/>
      <c r="M85" s="388"/>
      <c r="N85" s="389"/>
    </row>
    <row r="86" spans="1:16" s="293" customFormat="1" ht="30.05" customHeight="1" thickBot="1" x14ac:dyDescent="0.25">
      <c r="A86" s="390" t="s">
        <v>127</v>
      </c>
      <c r="B86" s="391"/>
      <c r="C86" s="394" t="s">
        <v>46</v>
      </c>
      <c r="D86" s="395"/>
      <c r="E86" s="291" t="s">
        <v>29</v>
      </c>
      <c r="F86" s="292" t="s">
        <v>148</v>
      </c>
      <c r="G86" s="294"/>
      <c r="H86" s="294"/>
      <c r="I86" s="390" t="s">
        <v>127</v>
      </c>
      <c r="J86" s="396"/>
      <c r="K86" s="295" t="s">
        <v>28</v>
      </c>
      <c r="L86" s="291" t="s">
        <v>57</v>
      </c>
      <c r="M86" s="296" t="s">
        <v>123</v>
      </c>
      <c r="N86" s="297"/>
    </row>
    <row r="87" spans="1:16" s="29" customFormat="1" ht="45.25" customHeight="1" thickBot="1" x14ac:dyDescent="0.5">
      <c r="A87" s="392"/>
      <c r="B87" s="393"/>
      <c r="C87" s="398"/>
      <c r="D87" s="399"/>
      <c r="E87" s="342"/>
      <c r="F87" s="341"/>
      <c r="G87" s="289">
        <f>G85*D90</f>
        <v>0</v>
      </c>
      <c r="H87" s="38"/>
      <c r="I87" s="392"/>
      <c r="J87" s="397"/>
      <c r="K87" s="331"/>
      <c r="L87" s="332"/>
      <c r="M87" s="333"/>
      <c r="N87" s="310"/>
    </row>
    <row r="88" spans="1:16" s="29" customFormat="1" ht="7.55" customHeight="1" thickBot="1" x14ac:dyDescent="0.5">
      <c r="A88" s="43"/>
      <c r="B88" s="346"/>
      <c r="C88" s="346"/>
      <c r="D88" s="346"/>
      <c r="E88" s="346"/>
      <c r="F88" s="44"/>
      <c r="G88" s="42"/>
      <c r="H88" s="38"/>
      <c r="I88" s="193"/>
      <c r="J88" s="194"/>
      <c r="K88" s="194"/>
      <c r="L88" s="195"/>
      <c r="M88" s="311"/>
      <c r="N88" s="312"/>
    </row>
    <row r="89" spans="1:16" s="29" customFormat="1" ht="45.1" x14ac:dyDescent="0.3">
      <c r="A89" s="366" t="s">
        <v>26</v>
      </c>
      <c r="B89" s="367"/>
      <c r="C89" s="31" t="s">
        <v>61</v>
      </c>
      <c r="D89" s="30" t="s">
        <v>25</v>
      </c>
      <c r="E89" s="31" t="s">
        <v>32</v>
      </c>
      <c r="F89" s="32" t="s">
        <v>48</v>
      </c>
      <c r="G89" s="42"/>
      <c r="H89" s="38"/>
      <c r="I89" s="302"/>
      <c r="J89" s="301"/>
      <c r="K89" s="303"/>
      <c r="L89" s="298" t="s">
        <v>105</v>
      </c>
      <c r="M89" s="299" t="s">
        <v>109</v>
      </c>
      <c r="N89" s="300" t="s">
        <v>72</v>
      </c>
    </row>
    <row r="90" spans="1:16" s="29" customFormat="1" ht="15.05" customHeight="1" x14ac:dyDescent="0.3">
      <c r="A90" s="368" t="s">
        <v>47</v>
      </c>
      <c r="B90" s="369"/>
      <c r="C90" s="334"/>
      <c r="D90" s="35">
        <f>SUMIFS('PK Übersicht'!$P$10:$P$15,'PK Übersicht'!$A$10:$A$15,"Projektpartner 4")</f>
        <v>0</v>
      </c>
      <c r="E90" s="129">
        <f>C90-D90</f>
        <v>0</v>
      </c>
      <c r="F90" s="153">
        <f>SUMIFS('PK Übersicht'!$P$25:$P$30,'PK Übersicht'!$A$25:$A$30,"Projektpartner 4")</f>
        <v>0</v>
      </c>
      <c r="G90" s="42" t="e">
        <f>G85*#REF!</f>
        <v>#REF!</v>
      </c>
      <c r="H90" s="38"/>
      <c r="I90" s="370" t="s">
        <v>73</v>
      </c>
      <c r="J90" s="371"/>
      <c r="K90" s="371"/>
      <c r="L90" s="133">
        <f>L91+L92</f>
        <v>0</v>
      </c>
      <c r="M90" s="161">
        <f>IF(O90&lt;O92,O90,O92)</f>
        <v>0</v>
      </c>
      <c r="N90" s="164">
        <f>IF(O91&lt;O93,O91,O93)</f>
        <v>0</v>
      </c>
      <c r="O90" s="338">
        <f>IF(D97&lt;L90,D97,L90)</f>
        <v>0</v>
      </c>
      <c r="P90" s="130" t="s">
        <v>131</v>
      </c>
    </row>
    <row r="91" spans="1:16" s="29" customFormat="1" ht="15.05" customHeight="1" x14ac:dyDescent="0.3">
      <c r="A91" s="368" t="s">
        <v>50</v>
      </c>
      <c r="B91" s="369"/>
      <c r="C91" s="334"/>
      <c r="D91" s="35">
        <f>IF(M87="ja",SUMIFS('Reisekosten (PK)'!$F$16:$F$55,'Reisekosten (PK)'!$B$16:$B$55,"Projektpartner 4"),IF(M87="nein",SUMIFS('Reisekosten (PK)'!$E$16:$E$55,'Reisekosten (PK)'!$B$16:$B$55,"Projektpartner 4"),0))</f>
        <v>0</v>
      </c>
      <c r="E91" s="129">
        <f>C91-D91</f>
        <v>0</v>
      </c>
      <c r="F91" s="153">
        <f>IF(M87="ja",SUMIFS('Reisekosten (PK)'!$I$16:$I$55,'Reisekosten (PK)'!$B$16:$B$55,"Projektpartner 4"),IF(M87="nein",SUMIFS('Reisekosten (PK)'!$H$16:$H$55,'Reisekosten (PK)'!$B$16:$B$55,"Projektpartner 4"),0))</f>
        <v>0</v>
      </c>
      <c r="G91" s="42"/>
      <c r="H91" s="38"/>
      <c r="I91" s="372" t="s">
        <v>100</v>
      </c>
      <c r="J91" s="373"/>
      <c r="K91" s="373"/>
      <c r="L91" s="191"/>
      <c r="M91" s="162">
        <f>IF(L91&gt;0,M90*L91/L90,0)</f>
        <v>0</v>
      </c>
      <c r="N91" s="157">
        <f>IF(L91&gt;0,N90*L91/L90,0)</f>
        <v>0</v>
      </c>
      <c r="O91" s="198">
        <f>IF(F97&lt;L90,F97,L90)</f>
        <v>0</v>
      </c>
      <c r="P91" s="197" t="s">
        <v>132</v>
      </c>
    </row>
    <row r="92" spans="1:16" s="130" customFormat="1" ht="15.05" customHeight="1" thickBot="1" x14ac:dyDescent="0.35">
      <c r="A92" s="374" t="s">
        <v>101</v>
      </c>
      <c r="B92" s="375"/>
      <c r="C92" s="129">
        <f>C90+C91</f>
        <v>0</v>
      </c>
      <c r="D92" s="129">
        <f>D90+D91</f>
        <v>0</v>
      </c>
      <c r="E92" s="129">
        <f>E90+E91</f>
        <v>0</v>
      </c>
      <c r="F92" s="138">
        <f>F90+F91</f>
        <v>0</v>
      </c>
      <c r="G92" s="131"/>
      <c r="H92" s="290"/>
      <c r="I92" s="376" t="s">
        <v>119</v>
      </c>
      <c r="J92" s="377"/>
      <c r="K92" s="377"/>
      <c r="L92" s="196"/>
      <c r="M92" s="65">
        <f>IF(L92&gt;0,M90*L92/L90,0)</f>
        <v>0</v>
      </c>
      <c r="N92" s="165">
        <f>IF(L92&gt;0,N90*L92/L90,0)</f>
        <v>0</v>
      </c>
      <c r="O92" s="198">
        <f>D97-M93</f>
        <v>0</v>
      </c>
      <c r="P92" s="197" t="s">
        <v>133</v>
      </c>
    </row>
    <row r="93" spans="1:16" s="29" customFormat="1" ht="15.05" customHeight="1" x14ac:dyDescent="0.3">
      <c r="A93" s="378" t="s">
        <v>149</v>
      </c>
      <c r="B93" s="379"/>
      <c r="C93" s="191"/>
      <c r="D93" s="134">
        <f>IF(M87="ja",SUMIFS(Sachkosten!$O$16:$O$44,Sachkosten!$B$16:$B$44,"Projektpartner 4"),IF(M87="nein",SUMIFS(Sachkosten!$N$16:$N$44,Sachkosten!$B$16:$B$44,"Projektpartner 4"),0))</f>
        <v>0</v>
      </c>
      <c r="E93" s="154">
        <f>C93-D93</f>
        <v>0</v>
      </c>
      <c r="F93" s="141">
        <f>IF(M87="ja",SUMIFS(Sachkosten!$R$16:$R$44,Sachkosten!$B$16:$B$44,"Projektpartner 4"),IF(M87="nein",SUMIFS(Sachkosten!$Q$16:$Q$44,Sachkosten!$B$16:$B$44,"Projektpartner 4"),0))</f>
        <v>0</v>
      </c>
      <c r="G93" s="42"/>
      <c r="H93" s="38"/>
      <c r="I93" s="380" t="s">
        <v>121</v>
      </c>
      <c r="J93" s="373"/>
      <c r="K93" s="373"/>
      <c r="L93" s="191"/>
      <c r="M93" s="235"/>
      <c r="N93" s="157"/>
      <c r="O93" s="198">
        <f>F97-N93</f>
        <v>0</v>
      </c>
      <c r="P93" s="197" t="s">
        <v>134</v>
      </c>
    </row>
    <row r="94" spans="1:16" s="29" customFormat="1" ht="15.05" customHeight="1" thickBot="1" x14ac:dyDescent="0.35">
      <c r="A94" s="354" t="s">
        <v>62</v>
      </c>
      <c r="B94" s="355"/>
      <c r="C94" s="335"/>
      <c r="D94" s="134">
        <f>IF(M87="ja",SUMIFS(Investitionskosten!$O$16:$O$44,Investitionskosten!$B$16:$B$44,"Projektpartner 4"),IF(M87="nein",SUMIFS(Investitionskosten!$N$16:$N$44,Investitionskosten!$B$16:$B$44,"Projektpartner 4"),0))</f>
        <v>0</v>
      </c>
      <c r="E94" s="154">
        <f>C94-D94</f>
        <v>0</v>
      </c>
      <c r="F94" s="141">
        <f>IF(M87="ja",SUMIFS(Investitionskosten!$R$16:$R$44,Investitionskosten!$B$16:$B$44,"Projektpartner 4"),IF(M87="nein",SUMIFS(Investitionskosten!$Q$16:$Q$44,Investitionskosten!$B$16:$B$44,"Projektpartner 4"),0))</f>
        <v>0</v>
      </c>
      <c r="G94" s="42"/>
      <c r="H94" s="38"/>
      <c r="I94" s="376" t="s">
        <v>104</v>
      </c>
      <c r="J94" s="377"/>
      <c r="K94" s="377"/>
      <c r="L94" s="196"/>
      <c r="M94" s="196"/>
      <c r="N94" s="165"/>
    </row>
    <row r="95" spans="1:16" s="29" customFormat="1" ht="15.05" customHeight="1" thickBot="1" x14ac:dyDescent="0.35">
      <c r="A95" s="359" t="s">
        <v>3</v>
      </c>
      <c r="B95" s="360"/>
      <c r="C95" s="36">
        <f>SUM(C92:C94)</f>
        <v>0</v>
      </c>
      <c r="D95" s="36">
        <f>SUM(D92:D94)</f>
        <v>0</v>
      </c>
      <c r="E95" s="36">
        <f>SUM(E92:E94)</f>
        <v>0</v>
      </c>
      <c r="F95" s="139">
        <f>SUM(F92:F94)</f>
        <v>0</v>
      </c>
      <c r="G95" s="42"/>
      <c r="H95" s="38"/>
      <c r="I95" s="400" t="s">
        <v>122</v>
      </c>
      <c r="J95" s="401"/>
      <c r="K95" s="401"/>
      <c r="L95" s="23">
        <f>SUM(L91:L94)</f>
        <v>0</v>
      </c>
      <c r="M95" s="23">
        <f t="shared" ref="M95:N95" si="11">SUM(M91:M94)</f>
        <v>0</v>
      </c>
      <c r="N95" s="140">
        <f t="shared" si="11"/>
        <v>0</v>
      </c>
    </row>
    <row r="96" spans="1:16" s="29" customFormat="1" ht="15.05" customHeight="1" x14ac:dyDescent="0.3">
      <c r="A96" s="364" t="s">
        <v>63</v>
      </c>
      <c r="B96" s="365"/>
      <c r="C96" s="192"/>
      <c r="D96" s="35">
        <f>SUMIFS(Einnahmen!$E$13:$E$23,Einnahmen!$B$13:$B$23,"Projektpartner 4")</f>
        <v>0</v>
      </c>
      <c r="E96" s="37">
        <f>C96-D96</f>
        <v>0</v>
      </c>
      <c r="F96" s="142">
        <f>SUMIFS(Einnahmen!$G$13:$G$23,Einnahmen!$B$13:$B$23,"Projektpartner 4")</f>
        <v>0</v>
      </c>
      <c r="G96" s="42"/>
      <c r="H96" s="38"/>
      <c r="I96" s="381" t="s">
        <v>24</v>
      </c>
      <c r="J96" s="382"/>
      <c r="K96" s="382"/>
      <c r="L96" s="382"/>
      <c r="M96" s="382"/>
      <c r="N96" s="383"/>
    </row>
    <row r="97" spans="1:16" s="29" customFormat="1" ht="23.8" customHeight="1" thickBot="1" x14ac:dyDescent="0.35">
      <c r="A97" s="359" t="s">
        <v>53</v>
      </c>
      <c r="B97" s="360"/>
      <c r="C97" s="36">
        <f>C95-C96</f>
        <v>0</v>
      </c>
      <c r="D97" s="36">
        <f>D95-D96</f>
        <v>0</v>
      </c>
      <c r="E97" s="23">
        <f>E95-E96</f>
        <v>0</v>
      </c>
      <c r="F97" s="140">
        <f>F95-F96</f>
        <v>0</v>
      </c>
      <c r="G97" s="45" t="e">
        <f>G85*#REF!</f>
        <v>#REF!</v>
      </c>
      <c r="H97" s="126"/>
      <c r="I97" s="384"/>
      <c r="J97" s="385"/>
      <c r="K97" s="385"/>
      <c r="L97" s="385"/>
      <c r="M97" s="385"/>
      <c r="N97" s="386"/>
    </row>
    <row r="98" spans="1:16" ht="30.05" customHeight="1" thickBot="1" x14ac:dyDescent="0.35">
      <c r="A98" s="126"/>
      <c r="B98" s="38"/>
      <c r="C98" s="38"/>
      <c r="D98" s="38"/>
      <c r="E98" s="38"/>
      <c r="F98" s="38"/>
      <c r="G98" s="38"/>
      <c r="H98" s="38"/>
      <c r="I98" s="38"/>
      <c r="J98" s="38"/>
      <c r="K98" s="38"/>
      <c r="L98" s="38"/>
      <c r="M98" s="38"/>
      <c r="N98" s="127"/>
    </row>
    <row r="99" spans="1:16" s="29" customFormat="1" ht="20.2" customHeight="1" thickBot="1" x14ac:dyDescent="0.5">
      <c r="A99" s="387" t="s">
        <v>91</v>
      </c>
      <c r="B99" s="388"/>
      <c r="C99" s="388"/>
      <c r="D99" s="388"/>
      <c r="E99" s="388"/>
      <c r="F99" s="389"/>
      <c r="G99" s="346"/>
      <c r="H99" s="307"/>
      <c r="I99" s="387" t="s">
        <v>65</v>
      </c>
      <c r="J99" s="388"/>
      <c r="K99" s="388"/>
      <c r="L99" s="388"/>
      <c r="M99" s="388"/>
      <c r="N99" s="389"/>
    </row>
    <row r="100" spans="1:16" s="293" customFormat="1" ht="30.05" customHeight="1" thickBot="1" x14ac:dyDescent="0.25">
      <c r="A100" s="390" t="s">
        <v>128</v>
      </c>
      <c r="B100" s="391"/>
      <c r="C100" s="394" t="s">
        <v>46</v>
      </c>
      <c r="D100" s="395"/>
      <c r="E100" s="291" t="s">
        <v>29</v>
      </c>
      <c r="F100" s="292" t="s">
        <v>148</v>
      </c>
      <c r="G100" s="294"/>
      <c r="H100" s="294"/>
      <c r="I100" s="390" t="s">
        <v>128</v>
      </c>
      <c r="J100" s="396"/>
      <c r="K100" s="295" t="s">
        <v>28</v>
      </c>
      <c r="L100" s="291" t="s">
        <v>57</v>
      </c>
      <c r="M100" s="296" t="s">
        <v>123</v>
      </c>
      <c r="N100" s="297"/>
    </row>
    <row r="101" spans="1:16" s="29" customFormat="1" ht="45.25" customHeight="1" thickBot="1" x14ac:dyDescent="0.5">
      <c r="A101" s="392"/>
      <c r="B101" s="393"/>
      <c r="C101" s="398"/>
      <c r="D101" s="399"/>
      <c r="E101" s="342"/>
      <c r="F101" s="341"/>
      <c r="G101" s="289">
        <f>G99*D104</f>
        <v>0</v>
      </c>
      <c r="H101" s="38"/>
      <c r="I101" s="392"/>
      <c r="J101" s="397"/>
      <c r="K101" s="331"/>
      <c r="L101" s="332"/>
      <c r="M101" s="333"/>
      <c r="N101" s="310"/>
    </row>
    <row r="102" spans="1:16" s="29" customFormat="1" ht="7.55" customHeight="1" thickBot="1" x14ac:dyDescent="0.5">
      <c r="A102" s="43"/>
      <c r="B102" s="346"/>
      <c r="C102" s="346"/>
      <c r="D102" s="346"/>
      <c r="E102" s="346"/>
      <c r="F102" s="44"/>
      <c r="G102" s="42"/>
      <c r="H102" s="38"/>
      <c r="I102" s="193"/>
      <c r="J102" s="194"/>
      <c r="K102" s="194"/>
      <c r="L102" s="195"/>
      <c r="M102" s="311"/>
      <c r="N102" s="312"/>
    </row>
    <row r="103" spans="1:16" s="29" customFormat="1" ht="45.1" x14ac:dyDescent="0.3">
      <c r="A103" s="366" t="s">
        <v>26</v>
      </c>
      <c r="B103" s="367"/>
      <c r="C103" s="31" t="s">
        <v>61</v>
      </c>
      <c r="D103" s="30" t="s">
        <v>25</v>
      </c>
      <c r="E103" s="31" t="s">
        <v>32</v>
      </c>
      <c r="F103" s="32" t="s">
        <v>48</v>
      </c>
      <c r="G103" s="42"/>
      <c r="H103" s="38"/>
      <c r="I103" s="302"/>
      <c r="J103" s="301"/>
      <c r="K103" s="303"/>
      <c r="L103" s="298" t="s">
        <v>105</v>
      </c>
      <c r="M103" s="299" t="s">
        <v>109</v>
      </c>
      <c r="N103" s="300" t="s">
        <v>72</v>
      </c>
    </row>
    <row r="104" spans="1:16" s="29" customFormat="1" ht="15.05" customHeight="1" x14ac:dyDescent="0.3">
      <c r="A104" s="368" t="s">
        <v>47</v>
      </c>
      <c r="B104" s="369"/>
      <c r="C104" s="334"/>
      <c r="D104" s="35">
        <f>SUMIFS('PK Übersicht'!$P$10:$P$15,'PK Übersicht'!$A$10:$A$15,"Projektpartner 5")</f>
        <v>0</v>
      </c>
      <c r="E104" s="129">
        <f>C104-D104</f>
        <v>0</v>
      </c>
      <c r="F104" s="153">
        <f>SUMIFS('PK Übersicht'!$P$25:$P$30,'PK Übersicht'!$A$25:$A$30,"Projektpartner 5")</f>
        <v>0</v>
      </c>
      <c r="G104" s="42" t="e">
        <f>G99*#REF!</f>
        <v>#REF!</v>
      </c>
      <c r="H104" s="38"/>
      <c r="I104" s="370" t="s">
        <v>73</v>
      </c>
      <c r="J104" s="371"/>
      <c r="K104" s="371"/>
      <c r="L104" s="133">
        <f>L105+L106</f>
        <v>0</v>
      </c>
      <c r="M104" s="161">
        <f>IF(O104&lt;O106,O104,O106)</f>
        <v>0</v>
      </c>
      <c r="N104" s="164">
        <f>IF(O105&lt;O107,O105,O107)</f>
        <v>0</v>
      </c>
      <c r="O104" s="338">
        <f>IF(D111&lt;L104,D111,L104)</f>
        <v>0</v>
      </c>
      <c r="P104" s="130" t="s">
        <v>131</v>
      </c>
    </row>
    <row r="105" spans="1:16" s="29" customFormat="1" ht="15.05" customHeight="1" x14ac:dyDescent="0.3">
      <c r="A105" s="368" t="s">
        <v>50</v>
      </c>
      <c r="B105" s="369"/>
      <c r="C105" s="334"/>
      <c r="D105" s="35">
        <f>IF(M101="ja",SUMIFS('Reisekosten (PK)'!$F$16:$F$55,'Reisekosten (PK)'!$B$16:$B$55,"Projektpartner 5"),IF(M101="nein",SUMIFS('Reisekosten (PK)'!$E$16:$E$55,'Reisekosten (PK)'!$B$16:$B$55,"Projektpartner 5"),0))</f>
        <v>0</v>
      </c>
      <c r="E105" s="129">
        <f>C105-D105</f>
        <v>0</v>
      </c>
      <c r="F105" s="153">
        <f>IF(M101="ja",SUMIFS('Reisekosten (PK)'!$I$16:$I$55,'Reisekosten (PK)'!$B$16:$B$55,"Projektpartner 5"),IF(M101="nein",SUMIFS('Reisekosten (PK)'!$H$16:$H$55,'Reisekosten (PK)'!$B$16:$B$55,"Projektpartner 5"),0))</f>
        <v>0</v>
      </c>
      <c r="G105" s="42"/>
      <c r="H105" s="38"/>
      <c r="I105" s="372" t="s">
        <v>100</v>
      </c>
      <c r="J105" s="373"/>
      <c r="K105" s="373"/>
      <c r="L105" s="191"/>
      <c r="M105" s="162">
        <f>IF(L105&gt;0,M104*L105/L104,0)</f>
        <v>0</v>
      </c>
      <c r="N105" s="157">
        <f>IF(L105&gt;0,N104*L105/L104,0)</f>
        <v>0</v>
      </c>
      <c r="O105" s="198">
        <f>IF(F111&lt;L104,F111,L104)</f>
        <v>0</v>
      </c>
      <c r="P105" s="197" t="s">
        <v>132</v>
      </c>
    </row>
    <row r="106" spans="1:16" s="130" customFormat="1" ht="15.05" customHeight="1" thickBot="1" x14ac:dyDescent="0.35">
      <c r="A106" s="374" t="s">
        <v>101</v>
      </c>
      <c r="B106" s="375"/>
      <c r="C106" s="129">
        <f>C104+C105</f>
        <v>0</v>
      </c>
      <c r="D106" s="129">
        <f>D104+D105</f>
        <v>0</v>
      </c>
      <c r="E106" s="129">
        <f>E104+E105</f>
        <v>0</v>
      </c>
      <c r="F106" s="138">
        <f>F104+F105</f>
        <v>0</v>
      </c>
      <c r="G106" s="131"/>
      <c r="H106" s="290"/>
      <c r="I106" s="376" t="s">
        <v>119</v>
      </c>
      <c r="J106" s="377"/>
      <c r="K106" s="377"/>
      <c r="L106" s="196"/>
      <c r="M106" s="65">
        <f>IF(L106&gt;0,M104*L106/L104,0)</f>
        <v>0</v>
      </c>
      <c r="N106" s="165">
        <f>IF(L106&gt;0,N104*L106/L104,0)</f>
        <v>0</v>
      </c>
      <c r="O106" s="198">
        <f>D111-M107</f>
        <v>0</v>
      </c>
      <c r="P106" s="197" t="s">
        <v>133</v>
      </c>
    </row>
    <row r="107" spans="1:16" s="29" customFormat="1" ht="15.05" customHeight="1" x14ac:dyDescent="0.3">
      <c r="A107" s="378" t="s">
        <v>149</v>
      </c>
      <c r="B107" s="379"/>
      <c r="C107" s="191"/>
      <c r="D107" s="134">
        <f>IF(M101="ja",SUMIFS(Sachkosten!$O$16:$O$44,Sachkosten!$B$16:$B$44,"Projektpartner 5"),IF(M101="nein",SUMIFS(Sachkosten!$N$16:$N$44,Sachkosten!$B$16:$B$44,"Projektpartner 5"),0))</f>
        <v>0</v>
      </c>
      <c r="E107" s="154">
        <f>C107-D107</f>
        <v>0</v>
      </c>
      <c r="F107" s="141">
        <f>IF(M101="ja",SUMIFS(Sachkosten!$R$16:$R$44,Sachkosten!$B$16:$B$44,"Projektpartner 5"),IF(M101="nein",SUMIFS(Sachkosten!$Q$16:$Q$44,Sachkosten!$B$16:$B$44,"Projektpartner 5"),0))</f>
        <v>0</v>
      </c>
      <c r="G107" s="42"/>
      <c r="H107" s="38"/>
      <c r="I107" s="380" t="s">
        <v>121</v>
      </c>
      <c r="J107" s="373"/>
      <c r="K107" s="373"/>
      <c r="L107" s="191"/>
      <c r="M107" s="235"/>
      <c r="N107" s="157"/>
      <c r="O107" s="198">
        <f>F111-N107</f>
        <v>0</v>
      </c>
      <c r="P107" s="197" t="s">
        <v>134</v>
      </c>
    </row>
    <row r="108" spans="1:16" s="29" customFormat="1" ht="15.05" customHeight="1" thickBot="1" x14ac:dyDescent="0.35">
      <c r="A108" s="354" t="s">
        <v>62</v>
      </c>
      <c r="B108" s="355"/>
      <c r="C108" s="335"/>
      <c r="D108" s="134">
        <f>IF(M101="ja",SUMIFS(Investitionskosten!$O$16:$O$44,Investitionskosten!$B$16:$B$44,"Projektpartner 5"),IF(M101="nein",SUMIFS(Investitionskosten!$N$16:$N$44,Investitionskosten!$B$16:$B$44,"Projektpartner 5"),0))</f>
        <v>0</v>
      </c>
      <c r="E108" s="154">
        <f>C108-D108</f>
        <v>0</v>
      </c>
      <c r="F108" s="141">
        <f>IF(M101="ja",SUMIFS(Investitionskosten!$R$16:$R$44,Investitionskosten!$B$16:$B$44,"Projektpartner 5"),IF(M101="nein",SUMIFS(Investitionskosten!$Q$16:$Q$44,Investitionskosten!$B$16:$B$44,"Projektpartner 5"),0))</f>
        <v>0</v>
      </c>
      <c r="G108" s="42"/>
      <c r="H108" s="38"/>
      <c r="I108" s="376" t="s">
        <v>104</v>
      </c>
      <c r="J108" s="377"/>
      <c r="K108" s="377"/>
      <c r="L108" s="196"/>
      <c r="M108" s="196"/>
      <c r="N108" s="165"/>
    </row>
    <row r="109" spans="1:16" s="29" customFormat="1" ht="15.05" customHeight="1" thickBot="1" x14ac:dyDescent="0.35">
      <c r="A109" s="359" t="s">
        <v>3</v>
      </c>
      <c r="B109" s="360"/>
      <c r="C109" s="36">
        <f>SUM(C106:C108)</f>
        <v>0</v>
      </c>
      <c r="D109" s="36">
        <f>SUM(D106:D108)</f>
        <v>0</v>
      </c>
      <c r="E109" s="36">
        <f>SUM(E106:E108)</f>
        <v>0</v>
      </c>
      <c r="F109" s="139">
        <f>SUM(F106:F108)</f>
        <v>0</v>
      </c>
      <c r="G109" s="42"/>
      <c r="H109" s="38"/>
      <c r="I109" s="400" t="s">
        <v>122</v>
      </c>
      <c r="J109" s="401"/>
      <c r="K109" s="401"/>
      <c r="L109" s="23">
        <f>SUM(L105:L108)</f>
        <v>0</v>
      </c>
      <c r="M109" s="23">
        <f t="shared" ref="M109:N109" si="12">SUM(M105:M108)</f>
        <v>0</v>
      </c>
      <c r="N109" s="140">
        <f t="shared" si="12"/>
        <v>0</v>
      </c>
    </row>
    <row r="110" spans="1:16" s="29" customFormat="1" ht="15.05" customHeight="1" x14ac:dyDescent="0.3">
      <c r="A110" s="364" t="s">
        <v>63</v>
      </c>
      <c r="B110" s="365"/>
      <c r="C110" s="192"/>
      <c r="D110" s="35">
        <f>SUMIFS(Einnahmen!$E$13:$E$23,Einnahmen!$B$13:$B$23,"Projektpartner 5")</f>
        <v>0</v>
      </c>
      <c r="E110" s="37">
        <f>C110-D110</f>
        <v>0</v>
      </c>
      <c r="F110" s="142">
        <f>SUMIFS(Einnahmen!$G$13:$G$23,Einnahmen!$B$13:$B$23,"Projektpartner 5")</f>
        <v>0</v>
      </c>
      <c r="G110" s="42"/>
      <c r="H110" s="38"/>
      <c r="I110" s="381" t="s">
        <v>24</v>
      </c>
      <c r="J110" s="382"/>
      <c r="K110" s="382"/>
      <c r="L110" s="382"/>
      <c r="M110" s="382"/>
      <c r="N110" s="383"/>
    </row>
    <row r="111" spans="1:16" s="29" customFormat="1" ht="23.8" customHeight="1" thickBot="1" x14ac:dyDescent="0.35">
      <c r="A111" s="359" t="s">
        <v>53</v>
      </c>
      <c r="B111" s="360"/>
      <c r="C111" s="36">
        <f>C109-C110</f>
        <v>0</v>
      </c>
      <c r="D111" s="36">
        <f>D109-D110</f>
        <v>0</v>
      </c>
      <c r="E111" s="23">
        <f>E109-E110</f>
        <v>0</v>
      </c>
      <c r="F111" s="140">
        <f>F109-F110</f>
        <v>0</v>
      </c>
      <c r="G111" s="45" t="e">
        <f>G99*#REF!</f>
        <v>#REF!</v>
      </c>
      <c r="H111" s="126"/>
      <c r="I111" s="384"/>
      <c r="J111" s="385"/>
      <c r="K111" s="385"/>
      <c r="L111" s="385"/>
      <c r="M111" s="385"/>
      <c r="N111" s="386"/>
    </row>
    <row r="112" spans="1:16" s="29" customFormat="1" ht="30.05" customHeight="1" thickBot="1" x14ac:dyDescent="0.35">
      <c r="A112" s="351"/>
      <c r="B112" s="347"/>
      <c r="C112" s="40"/>
      <c r="D112" s="40"/>
      <c r="E112" s="188"/>
      <c r="F112" s="346"/>
      <c r="G112" s="346"/>
      <c r="H112" s="346"/>
      <c r="I112" s="346"/>
      <c r="J112" s="346"/>
      <c r="K112" s="346"/>
      <c r="L112" s="346"/>
      <c r="M112" s="346"/>
      <c r="N112" s="44"/>
    </row>
    <row r="113" spans="1:16" s="29" customFormat="1" ht="20.2" customHeight="1" thickBot="1" x14ac:dyDescent="0.5">
      <c r="A113" s="387" t="s">
        <v>91</v>
      </c>
      <c r="B113" s="388"/>
      <c r="C113" s="388"/>
      <c r="D113" s="388"/>
      <c r="E113" s="388"/>
      <c r="F113" s="389"/>
      <c r="G113" s="346"/>
      <c r="H113" s="307"/>
      <c r="I113" s="387" t="s">
        <v>65</v>
      </c>
      <c r="J113" s="388"/>
      <c r="K113" s="388"/>
      <c r="L113" s="388"/>
      <c r="M113" s="388"/>
      <c r="N113" s="389"/>
    </row>
    <row r="114" spans="1:16" s="293" customFormat="1" ht="30.05" customHeight="1" thickBot="1" x14ac:dyDescent="0.25">
      <c r="A114" s="390" t="s">
        <v>129</v>
      </c>
      <c r="B114" s="391"/>
      <c r="C114" s="394" t="s">
        <v>46</v>
      </c>
      <c r="D114" s="395"/>
      <c r="E114" s="291" t="s">
        <v>29</v>
      </c>
      <c r="F114" s="292" t="s">
        <v>148</v>
      </c>
      <c r="G114" s="294"/>
      <c r="H114" s="294"/>
      <c r="I114" s="390" t="s">
        <v>129</v>
      </c>
      <c r="J114" s="396"/>
      <c r="K114" s="295" t="s">
        <v>28</v>
      </c>
      <c r="L114" s="291" t="s">
        <v>57</v>
      </c>
      <c r="M114" s="296" t="s">
        <v>123</v>
      </c>
      <c r="N114" s="297"/>
    </row>
    <row r="115" spans="1:16" s="29" customFormat="1" ht="45.25" customHeight="1" thickBot="1" x14ac:dyDescent="0.5">
      <c r="A115" s="392"/>
      <c r="B115" s="393"/>
      <c r="C115" s="398"/>
      <c r="D115" s="399"/>
      <c r="E115" s="342"/>
      <c r="F115" s="341"/>
      <c r="G115" s="289">
        <f>G113*D118</f>
        <v>0</v>
      </c>
      <c r="H115" s="38"/>
      <c r="I115" s="392"/>
      <c r="J115" s="397"/>
      <c r="K115" s="331"/>
      <c r="L115" s="332"/>
      <c r="M115" s="333"/>
      <c r="N115" s="310"/>
    </row>
    <row r="116" spans="1:16" s="29" customFormat="1" ht="7.55" customHeight="1" thickBot="1" x14ac:dyDescent="0.5">
      <c r="A116" s="43"/>
      <c r="B116" s="346"/>
      <c r="C116" s="346"/>
      <c r="D116" s="346"/>
      <c r="E116" s="346"/>
      <c r="F116" s="44"/>
      <c r="G116" s="42"/>
      <c r="H116" s="38"/>
      <c r="I116" s="193"/>
      <c r="J116" s="194"/>
      <c r="K116" s="194"/>
      <c r="L116" s="195"/>
      <c r="M116" s="311"/>
      <c r="N116" s="312"/>
    </row>
    <row r="117" spans="1:16" s="29" customFormat="1" ht="45.1" x14ac:dyDescent="0.3">
      <c r="A117" s="366" t="s">
        <v>26</v>
      </c>
      <c r="B117" s="367"/>
      <c r="C117" s="31" t="s">
        <v>61</v>
      </c>
      <c r="D117" s="30" t="s">
        <v>25</v>
      </c>
      <c r="E117" s="31" t="s">
        <v>32</v>
      </c>
      <c r="F117" s="32" t="s">
        <v>48</v>
      </c>
      <c r="G117" s="42"/>
      <c r="H117" s="38"/>
      <c r="I117" s="302"/>
      <c r="J117" s="301"/>
      <c r="K117" s="303"/>
      <c r="L117" s="298" t="s">
        <v>105</v>
      </c>
      <c r="M117" s="299" t="s">
        <v>109</v>
      </c>
      <c r="N117" s="300" t="s">
        <v>72</v>
      </c>
    </row>
    <row r="118" spans="1:16" s="29" customFormat="1" ht="15.05" customHeight="1" x14ac:dyDescent="0.3">
      <c r="A118" s="368" t="s">
        <v>47</v>
      </c>
      <c r="B118" s="369"/>
      <c r="C118" s="334"/>
      <c r="D118" s="35">
        <f>SUMIFS('PK Übersicht'!$P$10:$P$15,'PK Übersicht'!$A$10:$A$15,"Projektpartner 6")</f>
        <v>0</v>
      </c>
      <c r="E118" s="129">
        <f>C118-D118</f>
        <v>0</v>
      </c>
      <c r="F118" s="153">
        <f>SUMIFS('PK Übersicht'!$P$25:$P$30,'PK Übersicht'!$A$25:$A$30,"Projektpartner 6")</f>
        <v>0</v>
      </c>
      <c r="G118" s="42" t="e">
        <f>G113*#REF!</f>
        <v>#REF!</v>
      </c>
      <c r="H118" s="38"/>
      <c r="I118" s="370" t="s">
        <v>73</v>
      </c>
      <c r="J118" s="371"/>
      <c r="K118" s="371"/>
      <c r="L118" s="133">
        <f>L119+L120</f>
        <v>0</v>
      </c>
      <c r="M118" s="161">
        <f>IF(O118&lt;O120,O118,O120)</f>
        <v>0</v>
      </c>
      <c r="N118" s="164">
        <f>IF(O119&lt;O121,O119,O121)</f>
        <v>0</v>
      </c>
      <c r="O118" s="338">
        <f>IF(D125&lt;L118,D125,L118)</f>
        <v>0</v>
      </c>
      <c r="P118" s="130" t="s">
        <v>131</v>
      </c>
    </row>
    <row r="119" spans="1:16" s="29" customFormat="1" ht="15.05" customHeight="1" x14ac:dyDescent="0.3">
      <c r="A119" s="368" t="s">
        <v>50</v>
      </c>
      <c r="B119" s="369"/>
      <c r="C119" s="334"/>
      <c r="D119" s="35">
        <f>IF(M115="ja",SUMIFS('Reisekosten (PK)'!$F$16:$F$55,'Reisekosten (PK)'!$B$16:$B$55,"Projektpartner 6"),IF(M115="nein",SUMIFS('Reisekosten (PK)'!$E$16:$E$55,'Reisekosten (PK)'!$B$16:$B$55,"Projektpartner 6"),0))</f>
        <v>0</v>
      </c>
      <c r="E119" s="129">
        <f>C119-D119</f>
        <v>0</v>
      </c>
      <c r="F119" s="153">
        <f>IF(M115="ja",SUMIFS('Reisekosten (PK)'!$I$16:$I$55,'Reisekosten (PK)'!$B$16:$B$55,"Projektpartner 6"),IF(M115="nein",SUMIFS('Reisekosten (PK)'!$H$16:$H$55,'Reisekosten (PK)'!$B$16:$B$55,"Projektpartner 6"),0))</f>
        <v>0</v>
      </c>
      <c r="G119" s="42"/>
      <c r="H119" s="38"/>
      <c r="I119" s="372" t="s">
        <v>100</v>
      </c>
      <c r="J119" s="373"/>
      <c r="K119" s="373"/>
      <c r="L119" s="191"/>
      <c r="M119" s="162">
        <f>IF(L119&gt;0,M118*L119/L118,0)</f>
        <v>0</v>
      </c>
      <c r="N119" s="157">
        <f>IF(L119&gt;0,N118*L119/L118,0)</f>
        <v>0</v>
      </c>
      <c r="O119" s="198">
        <f>IF(F125&lt;L118,F125,L118)</f>
        <v>0</v>
      </c>
      <c r="P119" s="197" t="s">
        <v>132</v>
      </c>
    </row>
    <row r="120" spans="1:16" s="130" customFormat="1" ht="15.05" customHeight="1" thickBot="1" x14ac:dyDescent="0.35">
      <c r="A120" s="374" t="s">
        <v>101</v>
      </c>
      <c r="B120" s="375"/>
      <c r="C120" s="129">
        <f>C118+C119</f>
        <v>0</v>
      </c>
      <c r="D120" s="129">
        <f>D118+D119</f>
        <v>0</v>
      </c>
      <c r="E120" s="129">
        <f>E118+E119</f>
        <v>0</v>
      </c>
      <c r="F120" s="138">
        <f>F118+F119</f>
        <v>0</v>
      </c>
      <c r="G120" s="131"/>
      <c r="H120" s="290"/>
      <c r="I120" s="376" t="s">
        <v>119</v>
      </c>
      <c r="J120" s="377"/>
      <c r="K120" s="377"/>
      <c r="L120" s="196"/>
      <c r="M120" s="65">
        <f>IF(L120&gt;0,M118*L120/L118,0)</f>
        <v>0</v>
      </c>
      <c r="N120" s="165">
        <f>IF(L120&gt;0,N118*L120/L118,0)</f>
        <v>0</v>
      </c>
      <c r="O120" s="198">
        <f>D125-M121</f>
        <v>0</v>
      </c>
      <c r="P120" s="197" t="s">
        <v>133</v>
      </c>
    </row>
    <row r="121" spans="1:16" s="29" customFormat="1" ht="15.05" customHeight="1" x14ac:dyDescent="0.3">
      <c r="A121" s="378" t="s">
        <v>149</v>
      </c>
      <c r="B121" s="379"/>
      <c r="C121" s="191"/>
      <c r="D121" s="134">
        <f>IF(M115="ja",SUMIFS(Sachkosten!$O$16:$O$44,Sachkosten!$B$16:$B$44,"Projektpartner 6"),IF(M115="nein",SUMIFS(Sachkosten!$N$16:$N$44,Sachkosten!$B$16:$B$44,"Projektpartner 6"),0))</f>
        <v>0</v>
      </c>
      <c r="E121" s="154">
        <f>C121-D121</f>
        <v>0</v>
      </c>
      <c r="F121" s="141">
        <f>IF(M115="ja",SUMIFS(Sachkosten!$R$16:$R$44,Sachkosten!$B$16:$B$44,"Projektpartner 6"),IF(M115="nein",SUMIFS(Sachkosten!$Q$16:$Q$44,Sachkosten!$B$16:$B$44,"Projektpartner 6"),0))</f>
        <v>0</v>
      </c>
      <c r="G121" s="42"/>
      <c r="H121" s="38"/>
      <c r="I121" s="380" t="s">
        <v>121</v>
      </c>
      <c r="J121" s="373"/>
      <c r="K121" s="373"/>
      <c r="L121" s="191"/>
      <c r="M121" s="235"/>
      <c r="N121" s="157"/>
      <c r="O121" s="198">
        <f>F125-N121</f>
        <v>0</v>
      </c>
      <c r="P121" s="197" t="s">
        <v>134</v>
      </c>
    </row>
    <row r="122" spans="1:16" s="29" customFormat="1" ht="15.05" customHeight="1" thickBot="1" x14ac:dyDescent="0.35">
      <c r="A122" s="354" t="s">
        <v>62</v>
      </c>
      <c r="B122" s="355"/>
      <c r="C122" s="335"/>
      <c r="D122" s="134">
        <f>IF(M115="ja",SUMIFS(Investitionskosten!$O$16:$O$44,Investitionskosten!$B$16:$B$44,"Projektpartner 6"),IF(M115="nein",SUMIFS(Investitionskosten!$N$16:$N$44,Investitionskosten!$B$16:$B$44,"Projektpartner 6"),0))</f>
        <v>0</v>
      </c>
      <c r="E122" s="154">
        <f>C122-D122</f>
        <v>0</v>
      </c>
      <c r="F122" s="141">
        <f>IF(M115="ja",SUMIFS(Investitionskosten!$R$16:$R$44,Investitionskosten!$B$16:$B$44,"Projektpartner 6"),IF(M115="nein",SUMIFS(Investitionskosten!$Q$16:$Q$44,Investitionskosten!$B$16:$B$44,"Projektpartner 6"),0))</f>
        <v>0</v>
      </c>
      <c r="G122" s="42"/>
      <c r="H122" s="38"/>
      <c r="I122" s="376" t="s">
        <v>104</v>
      </c>
      <c r="J122" s="377"/>
      <c r="K122" s="377"/>
      <c r="L122" s="196"/>
      <c r="M122" s="196"/>
      <c r="N122" s="165"/>
    </row>
    <row r="123" spans="1:16" s="29" customFormat="1" ht="15.05" customHeight="1" thickBot="1" x14ac:dyDescent="0.35">
      <c r="A123" s="359" t="s">
        <v>3</v>
      </c>
      <c r="B123" s="360"/>
      <c r="C123" s="36">
        <f>SUM(C120:C122)</f>
        <v>0</v>
      </c>
      <c r="D123" s="36">
        <f>SUM(D120:D122)</f>
        <v>0</v>
      </c>
      <c r="E123" s="36">
        <f>SUM(E120:E122)</f>
        <v>0</v>
      </c>
      <c r="F123" s="139">
        <f>SUM(F120:F122)</f>
        <v>0</v>
      </c>
      <c r="G123" s="42"/>
      <c r="H123" s="38"/>
      <c r="I123" s="400" t="s">
        <v>122</v>
      </c>
      <c r="J123" s="401"/>
      <c r="K123" s="401"/>
      <c r="L123" s="23">
        <f>SUM(L119:L122)</f>
        <v>0</v>
      </c>
      <c r="M123" s="23">
        <f t="shared" ref="M123:N123" si="13">SUM(M119:M122)</f>
        <v>0</v>
      </c>
      <c r="N123" s="140">
        <f t="shared" si="13"/>
        <v>0</v>
      </c>
    </row>
    <row r="124" spans="1:16" s="29" customFormat="1" ht="15.05" customHeight="1" x14ac:dyDescent="0.3">
      <c r="A124" s="364" t="s">
        <v>63</v>
      </c>
      <c r="B124" s="365"/>
      <c r="C124" s="192"/>
      <c r="D124" s="35">
        <f>SUMIFS(Einnahmen!$E$13:$E$23,Einnahmen!$B$13:$B$23,"Projektpartner 6")</f>
        <v>0</v>
      </c>
      <c r="E124" s="37">
        <f>C124-D124</f>
        <v>0</v>
      </c>
      <c r="F124" s="142">
        <f>SUMIFS(Einnahmen!$G$13:$G$23,Einnahmen!$B$13:$B$23,"Projektpartner 6")</f>
        <v>0</v>
      </c>
      <c r="G124" s="42"/>
      <c r="H124" s="38"/>
      <c r="I124" s="381" t="s">
        <v>24</v>
      </c>
      <c r="J124" s="382"/>
      <c r="K124" s="382"/>
      <c r="L124" s="382"/>
      <c r="M124" s="382"/>
      <c r="N124" s="383"/>
    </row>
    <row r="125" spans="1:16" s="29" customFormat="1" ht="23.8" customHeight="1" thickBot="1" x14ac:dyDescent="0.35">
      <c r="A125" s="359" t="s">
        <v>53</v>
      </c>
      <c r="B125" s="360"/>
      <c r="C125" s="36">
        <f>C123-C124</f>
        <v>0</v>
      </c>
      <c r="D125" s="36">
        <f>D123-D124</f>
        <v>0</v>
      </c>
      <c r="E125" s="23">
        <f>E123-E124</f>
        <v>0</v>
      </c>
      <c r="F125" s="140">
        <f>F123-F124</f>
        <v>0</v>
      </c>
      <c r="G125" s="45" t="e">
        <f>G113*#REF!</f>
        <v>#REF!</v>
      </c>
      <c r="H125" s="126"/>
      <c r="I125" s="384"/>
      <c r="J125" s="385"/>
      <c r="K125" s="385"/>
      <c r="L125" s="385"/>
      <c r="M125" s="385"/>
      <c r="N125" s="386"/>
    </row>
    <row r="126" spans="1:16" ht="30.05" customHeight="1" thickBot="1" x14ac:dyDescent="0.35">
      <c r="A126" s="126"/>
      <c r="B126" s="38"/>
      <c r="C126" s="38"/>
      <c r="D126" s="38"/>
      <c r="E126" s="38"/>
      <c r="F126" s="38"/>
      <c r="G126" s="38"/>
      <c r="H126" s="38"/>
      <c r="I126" s="38"/>
      <c r="J126" s="38"/>
      <c r="K126" s="38"/>
      <c r="L126" s="38"/>
      <c r="M126" s="38"/>
      <c r="N126" s="127"/>
    </row>
    <row r="127" spans="1:16" s="29" customFormat="1" ht="20.2" customHeight="1" thickBot="1" x14ac:dyDescent="0.5">
      <c r="A127" s="387" t="s">
        <v>91</v>
      </c>
      <c r="B127" s="388"/>
      <c r="C127" s="388"/>
      <c r="D127" s="388"/>
      <c r="E127" s="388"/>
      <c r="F127" s="389"/>
      <c r="G127" s="346"/>
      <c r="H127" s="307"/>
      <c r="I127" s="387" t="s">
        <v>65</v>
      </c>
      <c r="J127" s="388"/>
      <c r="K127" s="388"/>
      <c r="L127" s="388"/>
      <c r="M127" s="388"/>
      <c r="N127" s="389"/>
    </row>
    <row r="128" spans="1:16" s="293" customFormat="1" ht="30.05" customHeight="1" thickBot="1" x14ac:dyDescent="0.25">
      <c r="A128" s="390" t="s">
        <v>135</v>
      </c>
      <c r="B128" s="391"/>
      <c r="C128" s="394" t="s">
        <v>46</v>
      </c>
      <c r="D128" s="395"/>
      <c r="E128" s="291" t="s">
        <v>29</v>
      </c>
      <c r="F128" s="292" t="s">
        <v>148</v>
      </c>
      <c r="G128" s="294"/>
      <c r="H128" s="294"/>
      <c r="I128" s="390" t="s">
        <v>135</v>
      </c>
      <c r="J128" s="396"/>
      <c r="K128" s="295" t="s">
        <v>28</v>
      </c>
      <c r="L128" s="291" t="s">
        <v>57</v>
      </c>
      <c r="M128" s="296" t="s">
        <v>123</v>
      </c>
      <c r="N128" s="297"/>
    </row>
    <row r="129" spans="1:16" s="29" customFormat="1" ht="45.25" customHeight="1" thickBot="1" x14ac:dyDescent="0.5">
      <c r="A129" s="392"/>
      <c r="B129" s="393"/>
      <c r="C129" s="398"/>
      <c r="D129" s="399"/>
      <c r="E129" s="342"/>
      <c r="F129" s="341"/>
      <c r="G129" s="289">
        <f>G127*D132</f>
        <v>0</v>
      </c>
      <c r="H129" s="38"/>
      <c r="I129" s="392"/>
      <c r="J129" s="397"/>
      <c r="K129" s="331"/>
      <c r="L129" s="332"/>
      <c r="M129" s="333"/>
      <c r="N129" s="310"/>
    </row>
    <row r="130" spans="1:16" s="29" customFormat="1" ht="7.55" customHeight="1" thickBot="1" x14ac:dyDescent="0.5">
      <c r="A130" s="43"/>
      <c r="B130" s="346"/>
      <c r="C130" s="346"/>
      <c r="D130" s="346"/>
      <c r="E130" s="346"/>
      <c r="F130" s="44"/>
      <c r="G130" s="42"/>
      <c r="H130" s="38"/>
      <c r="I130" s="193"/>
      <c r="J130" s="194"/>
      <c r="K130" s="194"/>
      <c r="L130" s="195"/>
      <c r="M130" s="311"/>
      <c r="N130" s="312"/>
    </row>
    <row r="131" spans="1:16" s="29" customFormat="1" ht="45.1" x14ac:dyDescent="0.3">
      <c r="A131" s="366" t="s">
        <v>26</v>
      </c>
      <c r="B131" s="367"/>
      <c r="C131" s="31" t="s">
        <v>61</v>
      </c>
      <c r="D131" s="30" t="s">
        <v>25</v>
      </c>
      <c r="E131" s="31" t="s">
        <v>32</v>
      </c>
      <c r="F131" s="32" t="s">
        <v>48</v>
      </c>
      <c r="G131" s="42"/>
      <c r="H131" s="38"/>
      <c r="I131" s="302"/>
      <c r="J131" s="301"/>
      <c r="K131" s="303"/>
      <c r="L131" s="298" t="s">
        <v>105</v>
      </c>
      <c r="M131" s="299" t="s">
        <v>109</v>
      </c>
      <c r="N131" s="300" t="s">
        <v>72</v>
      </c>
    </row>
    <row r="132" spans="1:16" s="29" customFormat="1" ht="15.05" customHeight="1" x14ac:dyDescent="0.3">
      <c r="A132" s="368" t="s">
        <v>47</v>
      </c>
      <c r="B132" s="369"/>
      <c r="C132" s="334"/>
      <c r="D132" s="35">
        <f>SUMIFS('PK Übersicht'!$P$10:$P$15,'PK Übersicht'!$A$10:$A$15,"Projektpartner 7")</f>
        <v>0</v>
      </c>
      <c r="E132" s="129">
        <f>C132-D132</f>
        <v>0</v>
      </c>
      <c r="F132" s="153">
        <f>SUMIFS('PK Übersicht'!$P$25:$P$30,'PK Übersicht'!$A$25:$A$30,"Projektpartner 7")</f>
        <v>0</v>
      </c>
      <c r="G132" s="42" t="e">
        <f>G127*#REF!</f>
        <v>#REF!</v>
      </c>
      <c r="H132" s="38"/>
      <c r="I132" s="370" t="s">
        <v>73</v>
      </c>
      <c r="J132" s="371"/>
      <c r="K132" s="371"/>
      <c r="L132" s="133">
        <f>L133+L134</f>
        <v>0</v>
      </c>
      <c r="M132" s="161">
        <f>IF(O132&lt;O134,O132,O134)</f>
        <v>0</v>
      </c>
      <c r="N132" s="164">
        <f>IF(O133&lt;O135,O133,O135)</f>
        <v>0</v>
      </c>
      <c r="O132" s="338">
        <f>IF(D139&lt;L132,D139,L132)</f>
        <v>0</v>
      </c>
      <c r="P132" s="130" t="s">
        <v>131</v>
      </c>
    </row>
    <row r="133" spans="1:16" s="29" customFormat="1" ht="15.05" customHeight="1" x14ac:dyDescent="0.3">
      <c r="A133" s="368" t="s">
        <v>50</v>
      </c>
      <c r="B133" s="369"/>
      <c r="C133" s="334"/>
      <c r="D133" s="35">
        <f>IF(M129="ja",SUMIFS('Reisekosten (PK)'!$F$16:$F$55,'Reisekosten (PK)'!$B$16:$B$55,"Projektpartner 7"),IF(M129="nein",SUMIFS('Reisekosten (PK)'!$E$16:$E$55,'Reisekosten (PK)'!$B$16:$B$55,"Projektpartner 7"),0))</f>
        <v>0</v>
      </c>
      <c r="E133" s="129">
        <f>C133-D133</f>
        <v>0</v>
      </c>
      <c r="F133" s="153">
        <f>IF(M129="ja",SUMIFS('Reisekosten (PK)'!$I$16:$I$55,'Reisekosten (PK)'!$B$16:$B$55,"Projektpartner 7"),IF(M129="nein",SUMIFS('Reisekosten (PK)'!$H$16:$H$55,'Reisekosten (PK)'!$B$16:$B$55,"Projektpartner 7"),0))</f>
        <v>0</v>
      </c>
      <c r="G133" s="42"/>
      <c r="H133" s="38"/>
      <c r="I133" s="372" t="s">
        <v>100</v>
      </c>
      <c r="J133" s="373"/>
      <c r="K133" s="373"/>
      <c r="L133" s="191"/>
      <c r="M133" s="162">
        <f>IF(L133&gt;0,M132*L133/L132,0)</f>
        <v>0</v>
      </c>
      <c r="N133" s="157">
        <f>IF(L133&gt;0,N132*L133/L132,0)</f>
        <v>0</v>
      </c>
      <c r="O133" s="198">
        <f>IF(F139&lt;L132,F139,L132)</f>
        <v>0</v>
      </c>
      <c r="P133" s="197" t="s">
        <v>132</v>
      </c>
    </row>
    <row r="134" spans="1:16" s="130" customFormat="1" ht="15.05" customHeight="1" thickBot="1" x14ac:dyDescent="0.35">
      <c r="A134" s="374" t="s">
        <v>101</v>
      </c>
      <c r="B134" s="375"/>
      <c r="C134" s="129">
        <f>C132+C133</f>
        <v>0</v>
      </c>
      <c r="D134" s="129">
        <f>D132+D133</f>
        <v>0</v>
      </c>
      <c r="E134" s="129">
        <f>E132+E133</f>
        <v>0</v>
      </c>
      <c r="F134" s="138">
        <f>F132+F133</f>
        <v>0</v>
      </c>
      <c r="G134" s="131"/>
      <c r="H134" s="290"/>
      <c r="I134" s="376" t="s">
        <v>119</v>
      </c>
      <c r="J134" s="377"/>
      <c r="K134" s="377"/>
      <c r="L134" s="196"/>
      <c r="M134" s="65">
        <f>IF(L134&gt;0,M132*L134/L132,0)</f>
        <v>0</v>
      </c>
      <c r="N134" s="165">
        <f>IF(L134&gt;0,N132*L134/L132,0)</f>
        <v>0</v>
      </c>
      <c r="O134" s="198">
        <f>D139-M135</f>
        <v>0</v>
      </c>
      <c r="P134" s="197" t="s">
        <v>133</v>
      </c>
    </row>
    <row r="135" spans="1:16" s="29" customFormat="1" ht="15.05" customHeight="1" x14ac:dyDescent="0.3">
      <c r="A135" s="378" t="s">
        <v>149</v>
      </c>
      <c r="B135" s="379"/>
      <c r="C135" s="191"/>
      <c r="D135" s="134">
        <f>IF(M129="ja",SUMIFS(Sachkosten!$O$16:$O$44,Sachkosten!$B$16:$B$44,"Projektpartner 7"),IF(M129="nein",SUMIFS(Sachkosten!$N$16:$N$44,Sachkosten!$B$16:$B$44,"Projektpartner 7"),0))</f>
        <v>0</v>
      </c>
      <c r="E135" s="154">
        <f>C135-D135</f>
        <v>0</v>
      </c>
      <c r="F135" s="141">
        <f>IF(M129="ja",SUMIFS(Sachkosten!$R$16:$R$44,Sachkosten!$B$16:$B$44,"Projektpartner 7"),IF(M129="nein",SUMIFS(Sachkosten!$Q$16:$Q$44,Sachkosten!$B$16:$B$44,"Projektpartner 7"),0))</f>
        <v>0</v>
      </c>
      <c r="G135" s="42"/>
      <c r="H135" s="38"/>
      <c r="I135" s="380" t="s">
        <v>121</v>
      </c>
      <c r="J135" s="373"/>
      <c r="K135" s="373"/>
      <c r="L135" s="191"/>
      <c r="M135" s="235"/>
      <c r="N135" s="157"/>
      <c r="O135" s="198">
        <f>F139-N135</f>
        <v>0</v>
      </c>
      <c r="P135" s="197" t="s">
        <v>134</v>
      </c>
    </row>
    <row r="136" spans="1:16" s="29" customFormat="1" ht="15.05" customHeight="1" thickBot="1" x14ac:dyDescent="0.35">
      <c r="A136" s="354" t="s">
        <v>62</v>
      </c>
      <c r="B136" s="355"/>
      <c r="C136" s="335"/>
      <c r="D136" s="134">
        <f>IF(M129="ja",SUMIFS(Investitionskosten!$O$16:$O$44,Investitionskosten!$B$16:$B$44,"Projektpartner 7"),IF(M129="nein",SUMIFS(Investitionskosten!$N$16:$N$44,Investitionskosten!$B$16:$B$44,"Projektpartner 7"),0))</f>
        <v>0</v>
      </c>
      <c r="E136" s="154">
        <f>C136-D136</f>
        <v>0</v>
      </c>
      <c r="F136" s="141">
        <f>IF(M129="ja",SUMIFS(Investitionskosten!$R$16:$R$44,Investitionskosten!$B$16:$B$44,"Projektpartner 7"),IF(M129="nein",SUMIFS(Investitionskosten!$Q$16:$Q$44,Investitionskosten!$B$16:$B$44,"Projektpartner 7"),0))</f>
        <v>0</v>
      </c>
      <c r="G136" s="42"/>
      <c r="H136" s="38"/>
      <c r="I136" s="376" t="s">
        <v>104</v>
      </c>
      <c r="J136" s="377"/>
      <c r="K136" s="377"/>
      <c r="L136" s="196"/>
      <c r="M136" s="196"/>
      <c r="N136" s="165"/>
    </row>
    <row r="137" spans="1:16" s="29" customFormat="1" ht="15.05" customHeight="1" thickBot="1" x14ac:dyDescent="0.35">
      <c r="A137" s="359" t="s">
        <v>3</v>
      </c>
      <c r="B137" s="360"/>
      <c r="C137" s="36">
        <f>SUM(C134:C136)</f>
        <v>0</v>
      </c>
      <c r="D137" s="36">
        <f>SUM(D134:D136)</f>
        <v>0</v>
      </c>
      <c r="E137" s="36">
        <f>SUM(E134:E136)</f>
        <v>0</v>
      </c>
      <c r="F137" s="139">
        <f>SUM(F134:F136)</f>
        <v>0</v>
      </c>
      <c r="G137" s="42"/>
      <c r="H137" s="38"/>
      <c r="I137" s="400" t="s">
        <v>122</v>
      </c>
      <c r="J137" s="401"/>
      <c r="K137" s="401"/>
      <c r="L137" s="23">
        <f>SUM(L133:L136)</f>
        <v>0</v>
      </c>
      <c r="M137" s="23">
        <f t="shared" ref="M137:N137" si="14">SUM(M133:M136)</f>
        <v>0</v>
      </c>
      <c r="N137" s="140">
        <f t="shared" si="14"/>
        <v>0</v>
      </c>
    </row>
    <row r="138" spans="1:16" s="29" customFormat="1" ht="15.05" customHeight="1" x14ac:dyDescent="0.3">
      <c r="A138" s="364" t="s">
        <v>63</v>
      </c>
      <c r="B138" s="365"/>
      <c r="C138" s="192"/>
      <c r="D138" s="35">
        <f>SUMIFS(Einnahmen!$E$13:$E$23,Einnahmen!$B$13:$B$23,"Projektpartner 7")</f>
        <v>0</v>
      </c>
      <c r="E138" s="37">
        <f>C138-D138</f>
        <v>0</v>
      </c>
      <c r="F138" s="142">
        <f>SUMIFS(Einnahmen!$G$13:$G$23,Einnahmen!$B$13:$B$23,"Projektpartner 7")</f>
        <v>0</v>
      </c>
      <c r="G138" s="42"/>
      <c r="H138" s="38"/>
      <c r="I138" s="381" t="s">
        <v>24</v>
      </c>
      <c r="J138" s="382"/>
      <c r="K138" s="382"/>
      <c r="L138" s="382"/>
      <c r="M138" s="382"/>
      <c r="N138" s="383"/>
    </row>
    <row r="139" spans="1:16" s="29" customFormat="1" ht="23.8" customHeight="1" thickBot="1" x14ac:dyDescent="0.35">
      <c r="A139" s="359" t="s">
        <v>53</v>
      </c>
      <c r="B139" s="360"/>
      <c r="C139" s="36">
        <f>C137-C138</f>
        <v>0</v>
      </c>
      <c r="D139" s="36">
        <f>D137-D138</f>
        <v>0</v>
      </c>
      <c r="E139" s="23">
        <f>E137-E138</f>
        <v>0</v>
      </c>
      <c r="F139" s="140">
        <f>F137-F138</f>
        <v>0</v>
      </c>
      <c r="G139" s="45" t="e">
        <f>G127*#REF!</f>
        <v>#REF!</v>
      </c>
      <c r="H139" s="126"/>
      <c r="I139" s="384"/>
      <c r="J139" s="385"/>
      <c r="K139" s="385"/>
      <c r="L139" s="385"/>
      <c r="M139" s="385"/>
      <c r="N139" s="386"/>
    </row>
    <row r="140" spans="1:16" ht="15.65" thickBot="1" x14ac:dyDescent="0.35">
      <c r="A140" s="126"/>
      <c r="B140" s="38"/>
      <c r="C140" s="38"/>
      <c r="D140" s="38"/>
      <c r="E140" s="38"/>
      <c r="F140" s="38"/>
      <c r="G140" s="38"/>
      <c r="H140" s="38"/>
      <c r="I140" s="38"/>
      <c r="J140" s="38"/>
      <c r="K140" s="38"/>
      <c r="L140" s="38"/>
      <c r="M140" s="38"/>
      <c r="N140" s="127"/>
    </row>
    <row r="141" spans="1:16" s="29" customFormat="1" ht="20.2" customHeight="1" thickBot="1" x14ac:dyDescent="0.5">
      <c r="A141" s="387" t="s">
        <v>91</v>
      </c>
      <c r="B141" s="388"/>
      <c r="C141" s="388"/>
      <c r="D141" s="388"/>
      <c r="E141" s="388"/>
      <c r="F141" s="389"/>
      <c r="G141" s="346"/>
      <c r="H141" s="307"/>
      <c r="I141" s="387" t="s">
        <v>65</v>
      </c>
      <c r="J141" s="388"/>
      <c r="K141" s="388"/>
      <c r="L141" s="388"/>
      <c r="M141" s="388"/>
      <c r="N141" s="389"/>
    </row>
    <row r="142" spans="1:16" s="293" customFormat="1" ht="30.05" customHeight="1" thickBot="1" x14ac:dyDescent="0.25">
      <c r="A142" s="390" t="s">
        <v>136</v>
      </c>
      <c r="B142" s="391"/>
      <c r="C142" s="394" t="s">
        <v>46</v>
      </c>
      <c r="D142" s="395"/>
      <c r="E142" s="291" t="s">
        <v>29</v>
      </c>
      <c r="F142" s="292" t="s">
        <v>148</v>
      </c>
      <c r="G142" s="294"/>
      <c r="H142" s="294"/>
      <c r="I142" s="390" t="s">
        <v>136</v>
      </c>
      <c r="J142" s="396"/>
      <c r="K142" s="295" t="s">
        <v>28</v>
      </c>
      <c r="L142" s="291" t="s">
        <v>57</v>
      </c>
      <c r="M142" s="296" t="s">
        <v>123</v>
      </c>
      <c r="N142" s="297"/>
    </row>
    <row r="143" spans="1:16" s="29" customFormat="1" ht="45.25" customHeight="1" thickBot="1" x14ac:dyDescent="0.5">
      <c r="A143" s="392"/>
      <c r="B143" s="393"/>
      <c r="C143" s="398"/>
      <c r="D143" s="399"/>
      <c r="E143" s="342"/>
      <c r="F143" s="341"/>
      <c r="G143" s="289">
        <f>G141*D146</f>
        <v>0</v>
      </c>
      <c r="H143" s="38"/>
      <c r="I143" s="392"/>
      <c r="J143" s="397"/>
      <c r="K143" s="331"/>
      <c r="L143" s="332"/>
      <c r="M143" s="333"/>
      <c r="N143" s="310"/>
    </row>
    <row r="144" spans="1:16" s="29" customFormat="1" ht="7.55" customHeight="1" thickBot="1" x14ac:dyDescent="0.5">
      <c r="A144" s="43"/>
      <c r="B144" s="346"/>
      <c r="C144" s="346"/>
      <c r="D144" s="346"/>
      <c r="E144" s="346"/>
      <c r="F144" s="44"/>
      <c r="G144" s="42"/>
      <c r="H144" s="38"/>
      <c r="I144" s="193"/>
      <c r="J144" s="194"/>
      <c r="K144" s="194"/>
      <c r="L144" s="195"/>
      <c r="M144" s="311"/>
      <c r="N144" s="312"/>
    </row>
    <row r="145" spans="1:16" s="29" customFormat="1" ht="45.1" x14ac:dyDescent="0.3">
      <c r="A145" s="366" t="s">
        <v>26</v>
      </c>
      <c r="B145" s="367"/>
      <c r="C145" s="31" t="s">
        <v>61</v>
      </c>
      <c r="D145" s="30" t="s">
        <v>25</v>
      </c>
      <c r="E145" s="31" t="s">
        <v>32</v>
      </c>
      <c r="F145" s="32" t="s">
        <v>48</v>
      </c>
      <c r="G145" s="42"/>
      <c r="H145" s="38"/>
      <c r="I145" s="302"/>
      <c r="J145" s="301"/>
      <c r="K145" s="303"/>
      <c r="L145" s="298" t="s">
        <v>105</v>
      </c>
      <c r="M145" s="299" t="s">
        <v>109</v>
      </c>
      <c r="N145" s="300" t="s">
        <v>72</v>
      </c>
    </row>
    <row r="146" spans="1:16" s="29" customFormat="1" ht="15.05" customHeight="1" x14ac:dyDescent="0.3">
      <c r="A146" s="368" t="s">
        <v>47</v>
      </c>
      <c r="B146" s="369"/>
      <c r="C146" s="334"/>
      <c r="D146" s="35">
        <f>SUMIFS('PK Übersicht'!$P$10:$P$15,'PK Übersicht'!$A$10:$A$15,"Projektpartner 8")</f>
        <v>0</v>
      </c>
      <c r="E146" s="129">
        <f>C146-D146</f>
        <v>0</v>
      </c>
      <c r="F146" s="153">
        <f>SUMIFS('PK Übersicht'!$P$25:$P$30,'PK Übersicht'!$A$25:$A$30,"Projektpartner 8")</f>
        <v>0</v>
      </c>
      <c r="G146" s="42" t="e">
        <f>G141*#REF!</f>
        <v>#REF!</v>
      </c>
      <c r="H146" s="38"/>
      <c r="I146" s="370" t="s">
        <v>73</v>
      </c>
      <c r="J146" s="371"/>
      <c r="K146" s="371"/>
      <c r="L146" s="133">
        <f>L147+L148</f>
        <v>0</v>
      </c>
      <c r="M146" s="161">
        <f>IF(O146&lt;O148,O146,O148)</f>
        <v>0</v>
      </c>
      <c r="N146" s="164">
        <f>IF(O147&lt;O149,O147,O149)</f>
        <v>0</v>
      </c>
      <c r="O146" s="338">
        <f>IF(D153&lt;L146,D153,L146)</f>
        <v>0</v>
      </c>
      <c r="P146" s="130" t="s">
        <v>131</v>
      </c>
    </row>
    <row r="147" spans="1:16" s="29" customFormat="1" ht="15.05" customHeight="1" x14ac:dyDescent="0.3">
      <c r="A147" s="368" t="s">
        <v>50</v>
      </c>
      <c r="B147" s="369"/>
      <c r="C147" s="334"/>
      <c r="D147" s="35">
        <f>IF(M143="ja",SUMIFS('Reisekosten (PK)'!$F$16:$F$55,'Reisekosten (PK)'!$B$16:$B$55,"Projektpartner 8"),IF(M143="nein",SUMIFS('Reisekosten (PK)'!$E$16:$E$55,'Reisekosten (PK)'!$B$16:$B$55,"Projektpartner 8"),0))</f>
        <v>0</v>
      </c>
      <c r="E147" s="129">
        <f>C147-D147</f>
        <v>0</v>
      </c>
      <c r="F147" s="153">
        <f>IF(M143="ja",SUMIFS('Reisekosten (PK)'!$I$16:$I$55,'Reisekosten (PK)'!$B$16:$B$55,"Projektpartner 8"),IF(M143="nein",SUMIFS('Reisekosten (PK)'!$H$16:$H$55,'Reisekosten (PK)'!$B$16:$B$55,"Projektpartner 8"),0))</f>
        <v>0</v>
      </c>
      <c r="G147" s="42"/>
      <c r="H147" s="38"/>
      <c r="I147" s="372" t="s">
        <v>100</v>
      </c>
      <c r="J147" s="373"/>
      <c r="K147" s="373"/>
      <c r="L147" s="191"/>
      <c r="M147" s="162">
        <f>IF(L147&gt;0,M146*L147/L146,0)</f>
        <v>0</v>
      </c>
      <c r="N147" s="157">
        <f>IF(L147&gt;0,N146*L147/L146,0)</f>
        <v>0</v>
      </c>
      <c r="O147" s="198">
        <f>IF(F153&lt;L146,F153,L146)</f>
        <v>0</v>
      </c>
      <c r="P147" s="197" t="s">
        <v>132</v>
      </c>
    </row>
    <row r="148" spans="1:16" s="130" customFormat="1" ht="15.05" customHeight="1" thickBot="1" x14ac:dyDescent="0.35">
      <c r="A148" s="374" t="s">
        <v>101</v>
      </c>
      <c r="B148" s="375"/>
      <c r="C148" s="129">
        <f>C146+C147</f>
        <v>0</v>
      </c>
      <c r="D148" s="129">
        <f>D146+D147</f>
        <v>0</v>
      </c>
      <c r="E148" s="129">
        <f>E146+E147</f>
        <v>0</v>
      </c>
      <c r="F148" s="138">
        <f>F146+F147</f>
        <v>0</v>
      </c>
      <c r="G148" s="131"/>
      <c r="H148" s="290"/>
      <c r="I148" s="376" t="s">
        <v>119</v>
      </c>
      <c r="J148" s="377"/>
      <c r="K148" s="377"/>
      <c r="L148" s="196"/>
      <c r="M148" s="65">
        <f>IF(L148&gt;0,M146*L148/L146,0)</f>
        <v>0</v>
      </c>
      <c r="N148" s="165">
        <f>IF(L148&gt;0,N146*L148/L146,0)</f>
        <v>0</v>
      </c>
      <c r="O148" s="198">
        <f>D153-M149</f>
        <v>0</v>
      </c>
      <c r="P148" s="197" t="s">
        <v>133</v>
      </c>
    </row>
    <row r="149" spans="1:16" s="29" customFormat="1" ht="15.05" customHeight="1" x14ac:dyDescent="0.3">
      <c r="A149" s="378" t="s">
        <v>149</v>
      </c>
      <c r="B149" s="379"/>
      <c r="C149" s="191"/>
      <c r="D149" s="134">
        <f>IF(M143="ja",SUMIFS(Sachkosten!$O$16:$O$44,Sachkosten!$B$16:$B$44,"Projektpartner 8"),IF(M143="nein",SUMIFS(Sachkosten!$N$16:$N$44,Sachkosten!$B$16:$B$44,"Projektpartner 8"),0))</f>
        <v>0</v>
      </c>
      <c r="E149" s="154">
        <f>C149-D149</f>
        <v>0</v>
      </c>
      <c r="F149" s="141">
        <f>IF(M143="ja",SUMIFS(Sachkosten!$R$16:$R$44,Sachkosten!$B$16:$B$44,"Projektpartner 8"),IF(M143="nein",SUMIFS(Sachkosten!$Q$16:$Q$44,Sachkosten!$B$16:$B$44,"Projektpartner 8"),0))</f>
        <v>0</v>
      </c>
      <c r="G149" s="42"/>
      <c r="H149" s="38"/>
      <c r="I149" s="380" t="s">
        <v>121</v>
      </c>
      <c r="J149" s="373"/>
      <c r="K149" s="373"/>
      <c r="L149" s="191"/>
      <c r="M149" s="235"/>
      <c r="N149" s="157"/>
      <c r="O149" s="198">
        <f>F153-N149</f>
        <v>0</v>
      </c>
      <c r="P149" s="197" t="s">
        <v>134</v>
      </c>
    </row>
    <row r="150" spans="1:16" s="29" customFormat="1" ht="15.05" customHeight="1" thickBot="1" x14ac:dyDescent="0.35">
      <c r="A150" s="354" t="s">
        <v>62</v>
      </c>
      <c r="B150" s="355"/>
      <c r="C150" s="335"/>
      <c r="D150" s="134">
        <f>IF(M143="ja",SUMIFS(Investitionskosten!$O$16:$O$44,Investitionskosten!$B$16:$B$44,"Projektpartner 8"),IF(M143="nein",SUMIFS(Investitionskosten!$N$16:$N$44,Investitionskosten!$B$16:$B$44,"Projektpartner 8"),0))</f>
        <v>0</v>
      </c>
      <c r="E150" s="154">
        <f>C150-D150</f>
        <v>0</v>
      </c>
      <c r="F150" s="141">
        <f>IF(M143="ja",SUMIFS(Investitionskosten!$R$16:$R$44,Investitionskosten!$B$16:$B$44,"Projektpartner 8"),IF(M143="nein",SUMIFS(Investitionskosten!$Q$16:$Q$44,Investitionskosten!$B$16:$B$44,"Projektpartner 8"),0))</f>
        <v>0</v>
      </c>
      <c r="G150" s="42"/>
      <c r="H150" s="38"/>
      <c r="I150" s="376" t="s">
        <v>104</v>
      </c>
      <c r="J150" s="377"/>
      <c r="K150" s="377"/>
      <c r="L150" s="196"/>
      <c r="M150" s="196"/>
      <c r="N150" s="165"/>
    </row>
    <row r="151" spans="1:16" s="29" customFormat="1" ht="15.05" customHeight="1" thickBot="1" x14ac:dyDescent="0.35">
      <c r="A151" s="359" t="s">
        <v>3</v>
      </c>
      <c r="B151" s="360"/>
      <c r="C151" s="36">
        <f>SUM(C148:C150)</f>
        <v>0</v>
      </c>
      <c r="D151" s="36">
        <f>SUM(D148:D150)</f>
        <v>0</v>
      </c>
      <c r="E151" s="36">
        <f>SUM(E148:E150)</f>
        <v>0</v>
      </c>
      <c r="F151" s="139">
        <f>SUM(F148:F150)</f>
        <v>0</v>
      </c>
      <c r="G151" s="42"/>
      <c r="H151" s="38"/>
      <c r="I151" s="400" t="s">
        <v>122</v>
      </c>
      <c r="J151" s="401"/>
      <c r="K151" s="401"/>
      <c r="L151" s="23">
        <f>SUM(L147:L150)</f>
        <v>0</v>
      </c>
      <c r="M151" s="23">
        <f t="shared" ref="M151:N151" si="15">SUM(M147:M150)</f>
        <v>0</v>
      </c>
      <c r="N151" s="140">
        <f t="shared" si="15"/>
        <v>0</v>
      </c>
    </row>
    <row r="152" spans="1:16" s="29" customFormat="1" ht="15.05" customHeight="1" x14ac:dyDescent="0.3">
      <c r="A152" s="364" t="s">
        <v>63</v>
      </c>
      <c r="B152" s="365"/>
      <c r="C152" s="192"/>
      <c r="D152" s="35">
        <f>SUMIFS(Einnahmen!$E$13:$E$23,Einnahmen!$B$13:$B$23,"Projektpartner 8")</f>
        <v>0</v>
      </c>
      <c r="E152" s="37">
        <f>C152-D152</f>
        <v>0</v>
      </c>
      <c r="F152" s="142">
        <f>SUMIFS(Einnahmen!$G$13:$G$23,Einnahmen!$B$13:$B$23,"Projektpartner 8")</f>
        <v>0</v>
      </c>
      <c r="G152" s="42"/>
      <c r="H152" s="38"/>
      <c r="I152" s="381" t="s">
        <v>24</v>
      </c>
      <c r="J152" s="382"/>
      <c r="K152" s="382"/>
      <c r="L152" s="382"/>
      <c r="M152" s="382"/>
      <c r="N152" s="383"/>
    </row>
    <row r="153" spans="1:16" s="29" customFormat="1" ht="23.8" customHeight="1" thickBot="1" x14ac:dyDescent="0.35">
      <c r="A153" s="359" t="s">
        <v>53</v>
      </c>
      <c r="B153" s="360"/>
      <c r="C153" s="36">
        <f>C151-C152</f>
        <v>0</v>
      </c>
      <c r="D153" s="36">
        <f>D151-D152</f>
        <v>0</v>
      </c>
      <c r="E153" s="23">
        <f>E151-E152</f>
        <v>0</v>
      </c>
      <c r="F153" s="140">
        <f>F151-F152</f>
        <v>0</v>
      </c>
      <c r="G153" s="45" t="e">
        <f>G141*#REF!</f>
        <v>#REF!</v>
      </c>
      <c r="H153" s="126"/>
      <c r="I153" s="384"/>
      <c r="J153" s="385"/>
      <c r="K153" s="385"/>
      <c r="L153" s="385"/>
      <c r="M153" s="385"/>
      <c r="N153" s="386"/>
    </row>
    <row r="154" spans="1:16" ht="15.65" thickBot="1" x14ac:dyDescent="0.35">
      <c r="A154" s="126"/>
      <c r="B154" s="38"/>
      <c r="C154" s="38"/>
      <c r="D154" s="38"/>
      <c r="E154" s="38"/>
      <c r="F154" s="38"/>
      <c r="G154" s="38"/>
      <c r="H154" s="38"/>
      <c r="I154" s="38"/>
      <c r="J154" s="38"/>
      <c r="K154" s="38"/>
      <c r="L154" s="38"/>
      <c r="M154" s="38"/>
      <c r="N154" s="127"/>
    </row>
    <row r="155" spans="1:16" s="29" customFormat="1" ht="20.2" customHeight="1" thickBot="1" x14ac:dyDescent="0.5">
      <c r="A155" s="387" t="s">
        <v>91</v>
      </c>
      <c r="B155" s="388"/>
      <c r="C155" s="388"/>
      <c r="D155" s="388"/>
      <c r="E155" s="388"/>
      <c r="F155" s="389"/>
      <c r="G155" s="346"/>
      <c r="H155" s="307"/>
      <c r="I155" s="387" t="s">
        <v>65</v>
      </c>
      <c r="J155" s="388"/>
      <c r="K155" s="388"/>
      <c r="L155" s="388"/>
      <c r="M155" s="388"/>
      <c r="N155" s="389"/>
    </row>
    <row r="156" spans="1:16" s="293" customFormat="1" ht="30.05" customHeight="1" thickBot="1" x14ac:dyDescent="0.25">
      <c r="A156" s="390" t="s">
        <v>137</v>
      </c>
      <c r="B156" s="391"/>
      <c r="C156" s="394" t="s">
        <v>46</v>
      </c>
      <c r="D156" s="395"/>
      <c r="E156" s="291" t="s">
        <v>29</v>
      </c>
      <c r="F156" s="292" t="s">
        <v>148</v>
      </c>
      <c r="G156" s="294"/>
      <c r="H156" s="294"/>
      <c r="I156" s="390" t="s">
        <v>137</v>
      </c>
      <c r="J156" s="396"/>
      <c r="K156" s="295" t="s">
        <v>28</v>
      </c>
      <c r="L156" s="291" t="s">
        <v>57</v>
      </c>
      <c r="M156" s="296" t="s">
        <v>123</v>
      </c>
      <c r="N156" s="297"/>
    </row>
    <row r="157" spans="1:16" s="29" customFormat="1" ht="45.25" customHeight="1" thickBot="1" x14ac:dyDescent="0.5">
      <c r="A157" s="392"/>
      <c r="B157" s="393"/>
      <c r="C157" s="398"/>
      <c r="D157" s="399"/>
      <c r="E157" s="342"/>
      <c r="F157" s="341"/>
      <c r="G157" s="289">
        <f>G155*D160</f>
        <v>0</v>
      </c>
      <c r="H157" s="38"/>
      <c r="I157" s="392"/>
      <c r="J157" s="397"/>
      <c r="K157" s="331"/>
      <c r="L157" s="332"/>
      <c r="M157" s="333"/>
      <c r="N157" s="310"/>
    </row>
    <row r="158" spans="1:16" s="29" customFormat="1" ht="7.55" customHeight="1" thickBot="1" x14ac:dyDescent="0.5">
      <c r="A158" s="43"/>
      <c r="B158" s="346"/>
      <c r="C158" s="346"/>
      <c r="D158" s="346"/>
      <c r="E158" s="346"/>
      <c r="F158" s="44"/>
      <c r="G158" s="42"/>
      <c r="H158" s="38"/>
      <c r="I158" s="193"/>
      <c r="J158" s="194"/>
      <c r="K158" s="194"/>
      <c r="L158" s="195"/>
      <c r="M158" s="311"/>
      <c r="N158" s="312"/>
    </row>
    <row r="159" spans="1:16" s="29" customFormat="1" ht="45.1" x14ac:dyDescent="0.3">
      <c r="A159" s="366" t="s">
        <v>26</v>
      </c>
      <c r="B159" s="367"/>
      <c r="C159" s="31" t="s">
        <v>61</v>
      </c>
      <c r="D159" s="30" t="s">
        <v>25</v>
      </c>
      <c r="E159" s="31" t="s">
        <v>32</v>
      </c>
      <c r="F159" s="32" t="s">
        <v>48</v>
      </c>
      <c r="G159" s="42"/>
      <c r="H159" s="38"/>
      <c r="I159" s="302"/>
      <c r="J159" s="301"/>
      <c r="K159" s="303"/>
      <c r="L159" s="298" t="s">
        <v>105</v>
      </c>
      <c r="M159" s="299" t="s">
        <v>109</v>
      </c>
      <c r="N159" s="300" t="s">
        <v>72</v>
      </c>
    </row>
    <row r="160" spans="1:16" s="29" customFormat="1" ht="15.05" customHeight="1" x14ac:dyDescent="0.3">
      <c r="A160" s="368" t="s">
        <v>47</v>
      </c>
      <c r="B160" s="369"/>
      <c r="C160" s="334"/>
      <c r="D160" s="35">
        <f>SUMIFS('PK Übersicht'!$P$10:$P$15,'PK Übersicht'!$A$10:$A$15,"Projektpartner 9")</f>
        <v>0</v>
      </c>
      <c r="E160" s="129">
        <f>C160-D160</f>
        <v>0</v>
      </c>
      <c r="F160" s="153">
        <f>SUMIFS('PK Übersicht'!$P$25:$P$30,'PK Übersicht'!$A$25:$A$30,"Projektpartner 9")</f>
        <v>0</v>
      </c>
      <c r="G160" s="42" t="e">
        <f>G155*#REF!</f>
        <v>#REF!</v>
      </c>
      <c r="H160" s="38"/>
      <c r="I160" s="370" t="s">
        <v>73</v>
      </c>
      <c r="J160" s="371"/>
      <c r="K160" s="371"/>
      <c r="L160" s="133">
        <f>L161+L162</f>
        <v>0</v>
      </c>
      <c r="M160" s="161">
        <f>IF(O160&lt;O162,O160,O162)</f>
        <v>0</v>
      </c>
      <c r="N160" s="164">
        <f>IF(O161&lt;O163,O161,O163)</f>
        <v>0</v>
      </c>
      <c r="O160" s="338">
        <f>IF(D167&lt;L160,D167,L160)</f>
        <v>0</v>
      </c>
      <c r="P160" s="130" t="s">
        <v>131</v>
      </c>
    </row>
    <row r="161" spans="1:16" s="29" customFormat="1" ht="15.05" customHeight="1" x14ac:dyDescent="0.3">
      <c r="A161" s="368" t="s">
        <v>50</v>
      </c>
      <c r="B161" s="369"/>
      <c r="C161" s="334"/>
      <c r="D161" s="35">
        <f>IF(M157="ja",SUMIFS('Reisekosten (PK)'!$F$16:$F$55,'Reisekosten (PK)'!$B$16:$B$55,"Projektpartner 9"),IF(M157="nein",SUMIFS('Reisekosten (PK)'!$E$16:$E$55,'Reisekosten (PK)'!$B$16:$B$55,"Projektpartner 9"),0))</f>
        <v>0</v>
      </c>
      <c r="E161" s="129">
        <f>C161-D161</f>
        <v>0</v>
      </c>
      <c r="F161" s="153">
        <f>IF(M157="ja",SUMIFS('Reisekosten (PK)'!$I$16:$I$55,'Reisekosten (PK)'!$B$16:$B$55,"Projektpartner 9"),IF(M157="nein",SUMIFS('Reisekosten (PK)'!$H$16:$H$55,'Reisekosten (PK)'!$B$16:$B$55,"Projektpartner 9"),0))</f>
        <v>0</v>
      </c>
      <c r="G161" s="42"/>
      <c r="H161" s="38"/>
      <c r="I161" s="372" t="s">
        <v>100</v>
      </c>
      <c r="J161" s="373"/>
      <c r="K161" s="373"/>
      <c r="L161" s="191"/>
      <c r="M161" s="162">
        <f>IF(L161&gt;0,M160*L161/L160,0)</f>
        <v>0</v>
      </c>
      <c r="N161" s="157">
        <f>IF(L161&gt;0,N160*L161/L160,0)</f>
        <v>0</v>
      </c>
      <c r="O161" s="198">
        <f>IF(F167&lt;L160,F167,L160)</f>
        <v>0</v>
      </c>
      <c r="P161" s="197" t="s">
        <v>132</v>
      </c>
    </row>
    <row r="162" spans="1:16" s="130" customFormat="1" ht="15.05" customHeight="1" thickBot="1" x14ac:dyDescent="0.35">
      <c r="A162" s="374" t="s">
        <v>101</v>
      </c>
      <c r="B162" s="375"/>
      <c r="C162" s="129">
        <f>C160+C161</f>
        <v>0</v>
      </c>
      <c r="D162" s="129">
        <f>D160+D161</f>
        <v>0</v>
      </c>
      <c r="E162" s="129">
        <f>E160+E161</f>
        <v>0</v>
      </c>
      <c r="F162" s="138">
        <f>F160+F161</f>
        <v>0</v>
      </c>
      <c r="G162" s="131"/>
      <c r="H162" s="290"/>
      <c r="I162" s="376" t="s">
        <v>119</v>
      </c>
      <c r="J162" s="377"/>
      <c r="K162" s="377"/>
      <c r="L162" s="196"/>
      <c r="M162" s="65">
        <f>IF(L162&gt;0,M160*L162/L160,0)</f>
        <v>0</v>
      </c>
      <c r="N162" s="165">
        <f>IF(L162&gt;0,N160*L162/L160,0)</f>
        <v>0</v>
      </c>
      <c r="O162" s="198">
        <f>D167-M163</f>
        <v>0</v>
      </c>
      <c r="P162" s="197" t="s">
        <v>133</v>
      </c>
    </row>
    <row r="163" spans="1:16" s="29" customFormat="1" ht="15.05" customHeight="1" x14ac:dyDescent="0.3">
      <c r="A163" s="378" t="s">
        <v>149</v>
      </c>
      <c r="B163" s="379"/>
      <c r="C163" s="191"/>
      <c r="D163" s="134">
        <f>IF(M157="ja",SUMIFS(Sachkosten!$O$16:$O$44,Sachkosten!$B$16:$B$44,"Projektpartner 9"),IF(M157="nein",SUMIFS(Sachkosten!$N$16:$N$44,Sachkosten!$B$16:$B$44,"Projektpartner 9"),0))</f>
        <v>0</v>
      </c>
      <c r="E163" s="154">
        <f>C163-D163</f>
        <v>0</v>
      </c>
      <c r="F163" s="141">
        <f>IF(M157="ja",SUMIFS(Sachkosten!$R$16:$R$44,Sachkosten!$B$16:$B$44,"Projektpartner 9"),IF(M157="nein",SUMIFS(Sachkosten!$Q$16:$Q$44,Sachkosten!$B$16:$B$44,"Projektpartner 9"),0))</f>
        <v>0</v>
      </c>
      <c r="G163" s="42"/>
      <c r="H163" s="38"/>
      <c r="I163" s="380" t="s">
        <v>121</v>
      </c>
      <c r="J163" s="373"/>
      <c r="K163" s="373"/>
      <c r="L163" s="191"/>
      <c r="M163" s="235"/>
      <c r="N163" s="157"/>
      <c r="O163" s="198">
        <f>F167-N163</f>
        <v>0</v>
      </c>
      <c r="P163" s="197" t="s">
        <v>134</v>
      </c>
    </row>
    <row r="164" spans="1:16" s="29" customFormat="1" ht="15.05" customHeight="1" thickBot="1" x14ac:dyDescent="0.35">
      <c r="A164" s="354" t="s">
        <v>62</v>
      </c>
      <c r="B164" s="355"/>
      <c r="C164" s="335"/>
      <c r="D164" s="134">
        <f>IF(M157="ja",SUMIFS(Investitionskosten!$O$16:$O$44,Investitionskosten!$B$16:$B$44,"Projektpartner 9"),IF(M157="nein",SUMIFS(Investitionskosten!$N$16:$N$44,Investitionskosten!$B$16:$B$44,"Projektpartner 9"),0))</f>
        <v>0</v>
      </c>
      <c r="E164" s="154">
        <f>C164-D164</f>
        <v>0</v>
      </c>
      <c r="F164" s="141">
        <f>IF(M157="ja",SUMIFS(Investitionskosten!$R$16:$R$44,Investitionskosten!$B$16:$B$44,"Projektpartner 9"),IF(M157="nein",SUMIFS(Investitionskosten!$Q$16:$Q$44,Investitionskosten!$B$16:$B$44,"Projektpartner 9"),0))</f>
        <v>0</v>
      </c>
      <c r="G164" s="42"/>
      <c r="H164" s="38"/>
      <c r="I164" s="376" t="s">
        <v>104</v>
      </c>
      <c r="J164" s="377"/>
      <c r="K164" s="377"/>
      <c r="L164" s="196"/>
      <c r="M164" s="196"/>
      <c r="N164" s="165"/>
    </row>
    <row r="165" spans="1:16" s="29" customFormat="1" ht="15.05" customHeight="1" thickBot="1" x14ac:dyDescent="0.35">
      <c r="A165" s="359" t="s">
        <v>3</v>
      </c>
      <c r="B165" s="360"/>
      <c r="C165" s="36">
        <f>SUM(C162:C164)</f>
        <v>0</v>
      </c>
      <c r="D165" s="36">
        <f>SUM(D162:D164)</f>
        <v>0</v>
      </c>
      <c r="E165" s="36">
        <f>SUM(E162:E164)</f>
        <v>0</v>
      </c>
      <c r="F165" s="139">
        <f>SUM(F162:F164)</f>
        <v>0</v>
      </c>
      <c r="G165" s="42"/>
      <c r="H165" s="38"/>
      <c r="I165" s="400" t="s">
        <v>122</v>
      </c>
      <c r="J165" s="401"/>
      <c r="K165" s="401"/>
      <c r="L165" s="23">
        <f>SUM(L161:L164)</f>
        <v>0</v>
      </c>
      <c r="M165" s="23">
        <f t="shared" ref="M165:N165" si="16">SUM(M161:M164)</f>
        <v>0</v>
      </c>
      <c r="N165" s="140">
        <f t="shared" si="16"/>
        <v>0</v>
      </c>
    </row>
    <row r="166" spans="1:16" s="29" customFormat="1" ht="15.05" customHeight="1" x14ac:dyDescent="0.3">
      <c r="A166" s="364" t="s">
        <v>63</v>
      </c>
      <c r="B166" s="365"/>
      <c r="C166" s="192"/>
      <c r="D166" s="35">
        <f>SUMIFS(Einnahmen!$E$13:$E$23,Einnahmen!$B$13:$B$23,"Projektpartner 9")</f>
        <v>0</v>
      </c>
      <c r="E166" s="37">
        <f>C166-D166</f>
        <v>0</v>
      </c>
      <c r="F166" s="142">
        <f>SUMIFS(Einnahmen!$G$13:$G$23,Einnahmen!$B$13:$B$23,"Projektpartner 9")</f>
        <v>0</v>
      </c>
      <c r="G166" s="42"/>
      <c r="H166" s="38"/>
      <c r="I166" s="381" t="s">
        <v>24</v>
      </c>
      <c r="J166" s="382"/>
      <c r="K166" s="382"/>
      <c r="L166" s="382"/>
      <c r="M166" s="382"/>
      <c r="N166" s="383"/>
    </row>
    <row r="167" spans="1:16" s="29" customFormat="1" ht="23.8" customHeight="1" thickBot="1" x14ac:dyDescent="0.35">
      <c r="A167" s="359" t="s">
        <v>53</v>
      </c>
      <c r="B167" s="360"/>
      <c r="C167" s="36">
        <f>C165-C166</f>
        <v>0</v>
      </c>
      <c r="D167" s="36">
        <f>D165-D166</f>
        <v>0</v>
      </c>
      <c r="E167" s="23">
        <f>E165-E166</f>
        <v>0</v>
      </c>
      <c r="F167" s="140">
        <f>F165-F166</f>
        <v>0</v>
      </c>
      <c r="G167" s="45" t="e">
        <f>G155*#REF!</f>
        <v>#REF!</v>
      </c>
      <c r="H167" s="126"/>
      <c r="I167" s="384"/>
      <c r="J167" s="385"/>
      <c r="K167" s="385"/>
      <c r="L167" s="385"/>
      <c r="M167" s="385"/>
      <c r="N167" s="386"/>
    </row>
    <row r="168" spans="1:16" ht="30.05" customHeight="1" thickBot="1" x14ac:dyDescent="0.35">
      <c r="A168" s="126"/>
      <c r="B168" s="38"/>
      <c r="C168" s="38"/>
      <c r="D168" s="38"/>
      <c r="E168" s="38"/>
      <c r="F168" s="38"/>
      <c r="G168" s="38"/>
      <c r="H168" s="38"/>
      <c r="I168" s="38"/>
      <c r="J168" s="38"/>
      <c r="K168" s="38"/>
      <c r="L168" s="38"/>
      <c r="M168" s="38"/>
      <c r="N168" s="127"/>
    </row>
    <row r="169" spans="1:16" s="29" customFormat="1" ht="20.2" customHeight="1" thickBot="1" x14ac:dyDescent="0.5">
      <c r="A169" s="387" t="s">
        <v>91</v>
      </c>
      <c r="B169" s="388"/>
      <c r="C169" s="388"/>
      <c r="D169" s="388"/>
      <c r="E169" s="388"/>
      <c r="F169" s="389"/>
      <c r="G169" s="346"/>
      <c r="H169" s="307"/>
      <c r="I169" s="387" t="s">
        <v>65</v>
      </c>
      <c r="J169" s="388"/>
      <c r="K169" s="388"/>
      <c r="L169" s="388"/>
      <c r="M169" s="388"/>
      <c r="N169" s="389"/>
    </row>
    <row r="170" spans="1:16" s="293" customFormat="1" ht="30.05" customHeight="1" thickBot="1" x14ac:dyDescent="0.25">
      <c r="A170" s="390" t="s">
        <v>138</v>
      </c>
      <c r="B170" s="391"/>
      <c r="C170" s="394" t="s">
        <v>46</v>
      </c>
      <c r="D170" s="395"/>
      <c r="E170" s="291" t="s">
        <v>29</v>
      </c>
      <c r="F170" s="292" t="s">
        <v>148</v>
      </c>
      <c r="G170" s="294"/>
      <c r="H170" s="294"/>
      <c r="I170" s="390" t="s">
        <v>138</v>
      </c>
      <c r="J170" s="396"/>
      <c r="K170" s="295" t="s">
        <v>28</v>
      </c>
      <c r="L170" s="291" t="s">
        <v>57</v>
      </c>
      <c r="M170" s="296" t="s">
        <v>123</v>
      </c>
      <c r="N170" s="297"/>
    </row>
    <row r="171" spans="1:16" s="29" customFormat="1" ht="45.25" customHeight="1" thickBot="1" x14ac:dyDescent="0.5">
      <c r="A171" s="392"/>
      <c r="B171" s="393"/>
      <c r="C171" s="398"/>
      <c r="D171" s="399"/>
      <c r="E171" s="342"/>
      <c r="F171" s="341"/>
      <c r="G171" s="289">
        <f>G169*D174</f>
        <v>0</v>
      </c>
      <c r="H171" s="38"/>
      <c r="I171" s="392"/>
      <c r="J171" s="397"/>
      <c r="K171" s="331"/>
      <c r="L171" s="332"/>
      <c r="M171" s="333"/>
      <c r="N171" s="310"/>
    </row>
    <row r="172" spans="1:16" s="29" customFormat="1" ht="7.55" customHeight="1" thickBot="1" x14ac:dyDescent="0.5">
      <c r="A172" s="43"/>
      <c r="B172" s="346"/>
      <c r="C172" s="346"/>
      <c r="D172" s="346"/>
      <c r="E172" s="346"/>
      <c r="F172" s="44"/>
      <c r="G172" s="42"/>
      <c r="H172" s="38"/>
      <c r="I172" s="193"/>
      <c r="J172" s="194"/>
      <c r="K172" s="194"/>
      <c r="L172" s="195"/>
      <c r="M172" s="311"/>
      <c r="N172" s="312"/>
    </row>
    <row r="173" spans="1:16" s="29" customFormat="1" ht="45.1" x14ac:dyDescent="0.3">
      <c r="A173" s="366" t="s">
        <v>26</v>
      </c>
      <c r="B173" s="367"/>
      <c r="C173" s="31" t="s">
        <v>61</v>
      </c>
      <c r="D173" s="30" t="s">
        <v>25</v>
      </c>
      <c r="E173" s="31" t="s">
        <v>32</v>
      </c>
      <c r="F173" s="32" t="s">
        <v>48</v>
      </c>
      <c r="G173" s="42"/>
      <c r="H173" s="38"/>
      <c r="I173" s="302"/>
      <c r="J173" s="301"/>
      <c r="K173" s="303"/>
      <c r="L173" s="298" t="s">
        <v>105</v>
      </c>
      <c r="M173" s="299" t="s">
        <v>109</v>
      </c>
      <c r="N173" s="300" t="s">
        <v>72</v>
      </c>
    </row>
    <row r="174" spans="1:16" s="29" customFormat="1" ht="15.05" customHeight="1" x14ac:dyDescent="0.3">
      <c r="A174" s="368" t="s">
        <v>47</v>
      </c>
      <c r="B174" s="369"/>
      <c r="C174" s="334"/>
      <c r="D174" s="35">
        <f>SUMIFS('PK Übersicht'!$P$10:$P$15,'PK Übersicht'!$A$10:$A$15,"Projektpartner 10")</f>
        <v>0</v>
      </c>
      <c r="E174" s="129">
        <f>C174-D174</f>
        <v>0</v>
      </c>
      <c r="F174" s="153">
        <f>SUMIFS('PK Übersicht'!$P$25:$P$30,'PK Übersicht'!$A$25:$A$30,"Projektpartner 10")</f>
        <v>0</v>
      </c>
      <c r="G174" s="42" t="e">
        <f>G169*#REF!</f>
        <v>#REF!</v>
      </c>
      <c r="H174" s="38"/>
      <c r="I174" s="370" t="s">
        <v>73</v>
      </c>
      <c r="J174" s="371"/>
      <c r="K174" s="371"/>
      <c r="L174" s="133">
        <f>L175+L176</f>
        <v>0</v>
      </c>
      <c r="M174" s="161">
        <f>IF(O174&lt;O176,O174,O176)</f>
        <v>0</v>
      </c>
      <c r="N174" s="164">
        <f>IF(O175&lt;O177,O175,O177)</f>
        <v>0</v>
      </c>
      <c r="O174" s="338">
        <f>IF(D181&lt;L174,D181,L174)</f>
        <v>0</v>
      </c>
      <c r="P174" s="130" t="s">
        <v>131</v>
      </c>
    </row>
    <row r="175" spans="1:16" s="29" customFormat="1" ht="15.05" customHeight="1" x14ac:dyDescent="0.3">
      <c r="A175" s="368" t="s">
        <v>50</v>
      </c>
      <c r="B175" s="369"/>
      <c r="C175" s="334"/>
      <c r="D175" s="35">
        <f>IF(M171="ja",SUMIFS('Reisekosten (PK)'!$F$16:$F$55,'Reisekosten (PK)'!$B$16:$B$55,"Projektpartner 10"),IF(M171="nein",SUMIFS('Reisekosten (PK)'!$E$16:$E$55,'Reisekosten (PK)'!$B$16:$B$55,"Projektpartner 10"),0))</f>
        <v>0</v>
      </c>
      <c r="E175" s="129">
        <f>C175-D175</f>
        <v>0</v>
      </c>
      <c r="F175" s="153">
        <f>IF(M171="ja",SUMIFS('Reisekosten (PK)'!$I$16:$I$55,'Reisekosten (PK)'!$B$16:$B$55,"Projektpartner 10"),IF(M171="nein",SUMIFS('Reisekosten (PK)'!$H$16:$H$55,'Reisekosten (PK)'!$B$16:$B$55,"Projektpartner 10"),0))</f>
        <v>0</v>
      </c>
      <c r="G175" s="42"/>
      <c r="H175" s="38"/>
      <c r="I175" s="372" t="s">
        <v>100</v>
      </c>
      <c r="J175" s="373"/>
      <c r="K175" s="373"/>
      <c r="L175" s="191"/>
      <c r="M175" s="162">
        <f>IF(L175&gt;0,M174*L175/L174,0)</f>
        <v>0</v>
      </c>
      <c r="N175" s="157">
        <f>IF(L175&gt;0,N174*L175/L174,0)</f>
        <v>0</v>
      </c>
      <c r="O175" s="198">
        <f>IF(F181&lt;L174,F181,L174)</f>
        <v>0</v>
      </c>
      <c r="P175" s="197" t="s">
        <v>132</v>
      </c>
    </row>
    <row r="176" spans="1:16" s="130" customFormat="1" ht="15.05" customHeight="1" thickBot="1" x14ac:dyDescent="0.35">
      <c r="A176" s="374" t="s">
        <v>101</v>
      </c>
      <c r="B176" s="375"/>
      <c r="C176" s="129">
        <f>C174+C175</f>
        <v>0</v>
      </c>
      <c r="D176" s="129">
        <f>D174+D175</f>
        <v>0</v>
      </c>
      <c r="E176" s="129">
        <f>E174+E175</f>
        <v>0</v>
      </c>
      <c r="F176" s="138">
        <f>F174+F175</f>
        <v>0</v>
      </c>
      <c r="G176" s="131"/>
      <c r="H176" s="290"/>
      <c r="I176" s="376" t="s">
        <v>119</v>
      </c>
      <c r="J176" s="377"/>
      <c r="K176" s="377"/>
      <c r="L176" s="196"/>
      <c r="M176" s="65">
        <f>IF(L176&gt;0,M174*L176/L174,0)</f>
        <v>0</v>
      </c>
      <c r="N176" s="165">
        <f>IF(L176&gt;0,N174*L176/L174,0)</f>
        <v>0</v>
      </c>
      <c r="O176" s="198">
        <f>D181-M177</f>
        <v>0</v>
      </c>
      <c r="P176" s="197" t="s">
        <v>133</v>
      </c>
    </row>
    <row r="177" spans="1:16" s="29" customFormat="1" ht="15.05" customHeight="1" x14ac:dyDescent="0.3">
      <c r="A177" s="378" t="s">
        <v>149</v>
      </c>
      <c r="B177" s="379"/>
      <c r="C177" s="191"/>
      <c r="D177" s="134">
        <f>IF(M171="ja",SUMIFS(Sachkosten!$O$16:$O$44,Sachkosten!$B$16:$B$44,"Projektpartner 10"),IF(M171="nein",SUMIFS(Sachkosten!$N$16:$N$44,Sachkosten!$B$16:$B$44,"Projektpartner 10"),0))</f>
        <v>0</v>
      </c>
      <c r="E177" s="154">
        <f>C177-D177</f>
        <v>0</v>
      </c>
      <c r="F177" s="141">
        <f>IF(M171="ja",SUMIFS(Sachkosten!$R$16:$R$44,Sachkosten!$B$16:$B$44,"Projektpartner 10"),IF(M171="nein",SUMIFS(Sachkosten!$Q$16:$Q$44,Sachkosten!$B$16:$B$44,"Projektpartner 10"),0))</f>
        <v>0</v>
      </c>
      <c r="G177" s="42"/>
      <c r="H177" s="38"/>
      <c r="I177" s="380" t="s">
        <v>121</v>
      </c>
      <c r="J177" s="373"/>
      <c r="K177" s="373"/>
      <c r="L177" s="191"/>
      <c r="M177" s="235"/>
      <c r="N177" s="157"/>
      <c r="O177" s="198">
        <f>F181-N177</f>
        <v>0</v>
      </c>
      <c r="P177" s="197" t="s">
        <v>134</v>
      </c>
    </row>
    <row r="178" spans="1:16" s="29" customFormat="1" ht="15.05" customHeight="1" thickBot="1" x14ac:dyDescent="0.35">
      <c r="A178" s="354" t="s">
        <v>62</v>
      </c>
      <c r="B178" s="355"/>
      <c r="C178" s="335"/>
      <c r="D178" s="134">
        <f>IF(M171="ja",SUMIFS(Investitionskosten!$O$16:$O$44,Investitionskosten!$B$16:$B$44,"Projektpartner 10"),IF(M171="nein",SUMIFS(Investitionskosten!$N$16:$N$44,Investitionskosten!$B$16:$B$44,"Projektpartner 10"),0))</f>
        <v>0</v>
      </c>
      <c r="E178" s="154">
        <f>C178-D178</f>
        <v>0</v>
      </c>
      <c r="F178" s="141">
        <f>IF(M171="ja",SUMIFS(Investitionskosten!$R$16:$R$44,Investitionskosten!$B$16:$B$44,"Projektpartner 10"),IF(M171="nein",SUMIFS(Investitionskosten!$Q$16:$Q$44,Investitionskosten!$B$16:$B$44,"Projektpartner 10"),0))</f>
        <v>0</v>
      </c>
      <c r="G178" s="42"/>
      <c r="H178" s="38"/>
      <c r="I178" s="376" t="s">
        <v>104</v>
      </c>
      <c r="J178" s="377"/>
      <c r="K178" s="377"/>
      <c r="L178" s="196"/>
      <c r="M178" s="196"/>
      <c r="N178" s="165"/>
    </row>
    <row r="179" spans="1:16" s="29" customFormat="1" ht="15.05" customHeight="1" thickBot="1" x14ac:dyDescent="0.35">
      <c r="A179" s="359" t="s">
        <v>3</v>
      </c>
      <c r="B179" s="360"/>
      <c r="C179" s="36">
        <f>SUM(C176:C178)</f>
        <v>0</v>
      </c>
      <c r="D179" s="36">
        <f>SUM(D176:D178)</f>
        <v>0</v>
      </c>
      <c r="E179" s="36">
        <f>SUM(E176:E178)</f>
        <v>0</v>
      </c>
      <c r="F179" s="139">
        <f>SUM(F176:F178)</f>
        <v>0</v>
      </c>
      <c r="G179" s="42"/>
      <c r="H179" s="38"/>
      <c r="I179" s="400" t="s">
        <v>122</v>
      </c>
      <c r="J179" s="401"/>
      <c r="K179" s="401"/>
      <c r="L179" s="23">
        <f>SUM(L175:L178)</f>
        <v>0</v>
      </c>
      <c r="M179" s="23">
        <f t="shared" ref="M179:N179" si="17">SUM(M175:M178)</f>
        <v>0</v>
      </c>
      <c r="N179" s="140">
        <f t="shared" si="17"/>
        <v>0</v>
      </c>
    </row>
    <row r="180" spans="1:16" s="29" customFormat="1" ht="15.05" customHeight="1" x14ac:dyDescent="0.3">
      <c r="A180" s="364" t="s">
        <v>63</v>
      </c>
      <c r="B180" s="365"/>
      <c r="C180" s="192"/>
      <c r="D180" s="35">
        <f>SUMIFS(Einnahmen!$E$13:$E$23,Einnahmen!$B$13:$B$23,"Projektpartner 10")</f>
        <v>0</v>
      </c>
      <c r="E180" s="37">
        <f>C180-D180</f>
        <v>0</v>
      </c>
      <c r="F180" s="142">
        <f>SUMIFS(Einnahmen!$G$13:$G$23,Einnahmen!$B$13:$B$23,"Projektpartner 10")</f>
        <v>0</v>
      </c>
      <c r="G180" s="42"/>
      <c r="H180" s="38"/>
      <c r="I180" s="381" t="s">
        <v>24</v>
      </c>
      <c r="J180" s="382"/>
      <c r="K180" s="382"/>
      <c r="L180" s="382"/>
      <c r="M180" s="382"/>
      <c r="N180" s="383"/>
    </row>
    <row r="181" spans="1:16" s="29" customFormat="1" ht="23.8" customHeight="1" thickBot="1" x14ac:dyDescent="0.35">
      <c r="A181" s="359" t="s">
        <v>53</v>
      </c>
      <c r="B181" s="360"/>
      <c r="C181" s="36">
        <f>C179-C180</f>
        <v>0</v>
      </c>
      <c r="D181" s="36">
        <f>D179-D180</f>
        <v>0</v>
      </c>
      <c r="E181" s="23">
        <f>E179-E180</f>
        <v>0</v>
      </c>
      <c r="F181" s="140">
        <f>F179-F180</f>
        <v>0</v>
      </c>
      <c r="G181" s="45" t="e">
        <f>G169*#REF!</f>
        <v>#REF!</v>
      </c>
      <c r="H181" s="126"/>
      <c r="I181" s="384"/>
      <c r="J181" s="385"/>
      <c r="K181" s="385"/>
      <c r="L181" s="385"/>
      <c r="M181" s="385"/>
      <c r="N181" s="386"/>
    </row>
    <row r="182" spans="1:16" ht="30.05" customHeight="1" thickBot="1" x14ac:dyDescent="0.35">
      <c r="A182" s="126"/>
      <c r="B182" s="38"/>
      <c r="C182" s="38"/>
      <c r="D182" s="38"/>
      <c r="E182" s="38"/>
      <c r="F182" s="38"/>
      <c r="G182" s="38"/>
      <c r="H182" s="38"/>
      <c r="I182" s="38"/>
      <c r="J182" s="38"/>
      <c r="K182" s="38"/>
      <c r="L182" s="38"/>
      <c r="M182" s="38"/>
      <c r="N182" s="127"/>
    </row>
    <row r="183" spans="1:16" s="29" customFormat="1" ht="20.2" customHeight="1" thickBot="1" x14ac:dyDescent="0.5">
      <c r="A183" s="387" t="s">
        <v>91</v>
      </c>
      <c r="B183" s="388"/>
      <c r="C183" s="388"/>
      <c r="D183" s="388"/>
      <c r="E183" s="388"/>
      <c r="F183" s="389"/>
      <c r="G183" s="346"/>
      <c r="H183" s="307"/>
      <c r="I183" s="387" t="s">
        <v>65</v>
      </c>
      <c r="J183" s="388"/>
      <c r="K183" s="388"/>
      <c r="L183" s="388"/>
      <c r="M183" s="388"/>
      <c r="N183" s="389"/>
    </row>
    <row r="184" spans="1:16" s="293" customFormat="1" ht="30.05" customHeight="1" thickBot="1" x14ac:dyDescent="0.25">
      <c r="A184" s="390" t="s">
        <v>139</v>
      </c>
      <c r="B184" s="391"/>
      <c r="C184" s="394" t="s">
        <v>46</v>
      </c>
      <c r="D184" s="395"/>
      <c r="E184" s="291" t="s">
        <v>29</v>
      </c>
      <c r="F184" s="292" t="s">
        <v>148</v>
      </c>
      <c r="G184" s="294"/>
      <c r="H184" s="294"/>
      <c r="I184" s="390" t="s">
        <v>139</v>
      </c>
      <c r="J184" s="396"/>
      <c r="K184" s="295" t="s">
        <v>28</v>
      </c>
      <c r="L184" s="291" t="s">
        <v>57</v>
      </c>
      <c r="M184" s="296" t="s">
        <v>123</v>
      </c>
      <c r="N184" s="297"/>
    </row>
    <row r="185" spans="1:16" s="29" customFormat="1" ht="45.25" customHeight="1" thickBot="1" x14ac:dyDescent="0.5">
      <c r="A185" s="392"/>
      <c r="B185" s="393"/>
      <c r="C185" s="398"/>
      <c r="D185" s="399"/>
      <c r="E185" s="342"/>
      <c r="F185" s="341"/>
      <c r="G185" s="289">
        <f>G183*D188</f>
        <v>0</v>
      </c>
      <c r="H185" s="38"/>
      <c r="I185" s="392"/>
      <c r="J185" s="397"/>
      <c r="K185" s="331"/>
      <c r="L185" s="332"/>
      <c r="M185" s="333"/>
      <c r="N185" s="310"/>
    </row>
    <row r="186" spans="1:16" s="29" customFormat="1" ht="7.55" customHeight="1" thickBot="1" x14ac:dyDescent="0.5">
      <c r="A186" s="43"/>
      <c r="B186" s="346"/>
      <c r="C186" s="346"/>
      <c r="D186" s="346"/>
      <c r="E186" s="346"/>
      <c r="F186" s="44"/>
      <c r="G186" s="42"/>
      <c r="H186" s="38"/>
      <c r="I186" s="193"/>
      <c r="J186" s="194"/>
      <c r="K186" s="194"/>
      <c r="L186" s="195"/>
      <c r="M186" s="311"/>
      <c r="N186" s="312"/>
    </row>
    <row r="187" spans="1:16" s="29" customFormat="1" ht="45.1" x14ac:dyDescent="0.3">
      <c r="A187" s="366" t="s">
        <v>26</v>
      </c>
      <c r="B187" s="367"/>
      <c r="C187" s="31" t="s">
        <v>61</v>
      </c>
      <c r="D187" s="30" t="s">
        <v>25</v>
      </c>
      <c r="E187" s="31" t="s">
        <v>32</v>
      </c>
      <c r="F187" s="32" t="s">
        <v>48</v>
      </c>
      <c r="G187" s="42"/>
      <c r="H187" s="38"/>
      <c r="I187" s="302"/>
      <c r="J187" s="301"/>
      <c r="K187" s="303"/>
      <c r="L187" s="298" t="s">
        <v>105</v>
      </c>
      <c r="M187" s="299" t="s">
        <v>109</v>
      </c>
      <c r="N187" s="300" t="s">
        <v>72</v>
      </c>
    </row>
    <row r="188" spans="1:16" s="29" customFormat="1" ht="15.05" customHeight="1" x14ac:dyDescent="0.3">
      <c r="A188" s="368" t="s">
        <v>47</v>
      </c>
      <c r="B188" s="369"/>
      <c r="C188" s="334"/>
      <c r="D188" s="35">
        <f>SUMIFS('PK Übersicht'!$P$10:$P$15,'PK Übersicht'!$A$10:$A$15,"Projektpartner 11")</f>
        <v>0</v>
      </c>
      <c r="E188" s="129">
        <f>C188-D188</f>
        <v>0</v>
      </c>
      <c r="F188" s="153">
        <f>SUMIFS('PK Übersicht'!$P$25:$P$30,'PK Übersicht'!$A$25:$A$30,"Projektpartner 11")</f>
        <v>0</v>
      </c>
      <c r="G188" s="42" t="e">
        <f>G183*#REF!</f>
        <v>#REF!</v>
      </c>
      <c r="H188" s="38"/>
      <c r="I188" s="370" t="s">
        <v>73</v>
      </c>
      <c r="J188" s="371"/>
      <c r="K188" s="371"/>
      <c r="L188" s="133">
        <f>L189+L190</f>
        <v>0</v>
      </c>
      <c r="M188" s="161">
        <f>IF(O188&lt;O190,O188,O190)</f>
        <v>0</v>
      </c>
      <c r="N188" s="164">
        <f>IF(O189&lt;O191,O189,O191)</f>
        <v>0</v>
      </c>
      <c r="O188" s="338">
        <f>IF(D195&lt;L188,D195,L188)</f>
        <v>0</v>
      </c>
      <c r="P188" s="130" t="s">
        <v>131</v>
      </c>
    </row>
    <row r="189" spans="1:16" s="29" customFormat="1" ht="15.05" customHeight="1" x14ac:dyDescent="0.3">
      <c r="A189" s="368" t="s">
        <v>50</v>
      </c>
      <c r="B189" s="369"/>
      <c r="C189" s="334"/>
      <c r="D189" s="35">
        <f>IF(M185="ja",SUMIFS('Reisekosten (PK)'!$F$16:$F$55,'Reisekosten (PK)'!$B$16:$B$55,"Projektpartner 11"),IF(M185="nein",SUMIFS('Reisekosten (PK)'!$E$16:$E$55,'Reisekosten (PK)'!$B$16:$B$55,"Projektpartner 11"),0))</f>
        <v>0</v>
      </c>
      <c r="E189" s="129">
        <f>C189-D189</f>
        <v>0</v>
      </c>
      <c r="F189" s="153">
        <f>IF(M185="ja",SUMIFS('Reisekosten (PK)'!$I$16:$I$55,'Reisekosten (PK)'!$B$16:$B$55,"Projektpartner 11"),IF(M185="nein",SUMIFS('Reisekosten (PK)'!$H$16:$H$55,'Reisekosten (PK)'!$B$16:$B$55,"Projektpartner 11"),0))</f>
        <v>0</v>
      </c>
      <c r="G189" s="42"/>
      <c r="H189" s="38"/>
      <c r="I189" s="372" t="s">
        <v>100</v>
      </c>
      <c r="J189" s="373"/>
      <c r="K189" s="373"/>
      <c r="L189" s="191"/>
      <c r="M189" s="162">
        <f>IF(L189&gt;0,M188*L189/L188,0)</f>
        <v>0</v>
      </c>
      <c r="N189" s="157">
        <f>IF(L189&gt;0,N188*L189/L188,0)</f>
        <v>0</v>
      </c>
      <c r="O189" s="198">
        <f>IF(F195&lt;L188,F195,L188)</f>
        <v>0</v>
      </c>
      <c r="P189" s="197" t="s">
        <v>132</v>
      </c>
    </row>
    <row r="190" spans="1:16" s="130" customFormat="1" ht="15.05" customHeight="1" thickBot="1" x14ac:dyDescent="0.35">
      <c r="A190" s="374" t="s">
        <v>101</v>
      </c>
      <c r="B190" s="375"/>
      <c r="C190" s="129">
        <f>C188+C189</f>
        <v>0</v>
      </c>
      <c r="D190" s="129">
        <f>D188+D189</f>
        <v>0</v>
      </c>
      <c r="E190" s="129">
        <f>E188+E189</f>
        <v>0</v>
      </c>
      <c r="F190" s="138">
        <f>F188+F189</f>
        <v>0</v>
      </c>
      <c r="G190" s="131"/>
      <c r="H190" s="290"/>
      <c r="I190" s="376" t="s">
        <v>119</v>
      </c>
      <c r="J190" s="377"/>
      <c r="K190" s="377"/>
      <c r="L190" s="196"/>
      <c r="M190" s="65">
        <f>IF(L190&gt;0,M188*L190/L188,0)</f>
        <v>0</v>
      </c>
      <c r="N190" s="165">
        <f>IF(L190&gt;0,N188*L190/L188,0)</f>
        <v>0</v>
      </c>
      <c r="O190" s="198">
        <f>D195-M191</f>
        <v>0</v>
      </c>
      <c r="P190" s="197" t="s">
        <v>133</v>
      </c>
    </row>
    <row r="191" spans="1:16" s="29" customFormat="1" ht="15.05" customHeight="1" x14ac:dyDescent="0.3">
      <c r="A191" s="378" t="s">
        <v>149</v>
      </c>
      <c r="B191" s="379"/>
      <c r="C191" s="191"/>
      <c r="D191" s="134">
        <f>IF(M185="ja",SUMIFS(Sachkosten!$O$16:$O$44,Sachkosten!$B$16:$B$44,"Projektpartner 11"),IF(M185="nein",SUMIFS(Sachkosten!$N$16:$N$44,Sachkosten!$B$16:$B$44,"Projektpartner 11"),0))</f>
        <v>0</v>
      </c>
      <c r="E191" s="154">
        <f>C191-D191</f>
        <v>0</v>
      </c>
      <c r="F191" s="141">
        <f>IF(M185="ja",SUMIFS(Sachkosten!$R$16:$R$44,Sachkosten!$B$16:$B$44,"Projektpartner 11"),IF(M185="nein",SUMIFS(Sachkosten!$Q$16:$Q$44,Sachkosten!$B$16:$B$44,"Projektpartner 11"),0))</f>
        <v>0</v>
      </c>
      <c r="G191" s="42"/>
      <c r="H191" s="38"/>
      <c r="I191" s="380" t="s">
        <v>121</v>
      </c>
      <c r="J191" s="373"/>
      <c r="K191" s="373"/>
      <c r="L191" s="191"/>
      <c r="M191" s="235"/>
      <c r="N191" s="157"/>
      <c r="O191" s="198">
        <f>F195-N191</f>
        <v>0</v>
      </c>
      <c r="P191" s="197" t="s">
        <v>134</v>
      </c>
    </row>
    <row r="192" spans="1:16" s="29" customFormat="1" ht="15.05" customHeight="1" thickBot="1" x14ac:dyDescent="0.35">
      <c r="A192" s="354" t="s">
        <v>62</v>
      </c>
      <c r="B192" s="355"/>
      <c r="C192" s="335"/>
      <c r="D192" s="134">
        <f>IF(M185="ja",SUMIFS(Investitionskosten!$O$16:$O$44,Investitionskosten!$B$16:$B$44,"Projektpartner 11"),IF(M185="nein",SUMIFS(Investitionskosten!$N$16:$N$44,Investitionskosten!$B$16:$B$44,"Projektpartner 11"),0))</f>
        <v>0</v>
      </c>
      <c r="E192" s="154">
        <f>C192-D192</f>
        <v>0</v>
      </c>
      <c r="F192" s="141">
        <f>IF(M185="ja",SUMIFS(Investitionskosten!$R$16:$R$44,Investitionskosten!$B$16:$B$44,"Projektpartner 11"),IF(M185="nein",SUMIFS(Investitionskosten!$Q$16:$Q$44,Investitionskosten!$B$16:$B$44,"Projektpartner 11"),0))</f>
        <v>0</v>
      </c>
      <c r="G192" s="42"/>
      <c r="H192" s="38"/>
      <c r="I192" s="356" t="s">
        <v>104</v>
      </c>
      <c r="J192" s="357"/>
      <c r="K192" s="358"/>
      <c r="L192" s="196"/>
      <c r="M192" s="196"/>
      <c r="N192" s="165"/>
    </row>
    <row r="193" spans="1:16" s="29" customFormat="1" ht="15.05" customHeight="1" thickBot="1" x14ac:dyDescent="0.35">
      <c r="A193" s="359" t="s">
        <v>3</v>
      </c>
      <c r="B193" s="360"/>
      <c r="C193" s="36">
        <f>SUM(C190:C192)</f>
        <v>0</v>
      </c>
      <c r="D193" s="36">
        <f>SUM(D190:D192)</f>
        <v>0</v>
      </c>
      <c r="E193" s="36">
        <f>SUM(E190:E192)</f>
        <v>0</v>
      </c>
      <c r="F193" s="139">
        <f>SUM(F190:F192)</f>
        <v>0</v>
      </c>
      <c r="G193" s="42"/>
      <c r="H193" s="38"/>
      <c r="I193" s="361" t="s">
        <v>122</v>
      </c>
      <c r="J193" s="362"/>
      <c r="K193" s="363"/>
      <c r="L193" s="23">
        <f>SUM(L189:L192)</f>
        <v>0</v>
      </c>
      <c r="M193" s="23">
        <f t="shared" ref="M193:N193" si="18">SUM(M189:M192)</f>
        <v>0</v>
      </c>
      <c r="N193" s="140">
        <f t="shared" si="18"/>
        <v>0</v>
      </c>
    </row>
    <row r="194" spans="1:16" s="29" customFormat="1" ht="15.05" customHeight="1" x14ac:dyDescent="0.3">
      <c r="A194" s="364" t="s">
        <v>63</v>
      </c>
      <c r="B194" s="365"/>
      <c r="C194" s="192"/>
      <c r="D194" s="35">
        <f>SUMIFS(Einnahmen!$E$13:$E$23,Einnahmen!$B$13:$B$23,"Projektpartner 11")</f>
        <v>0</v>
      </c>
      <c r="E194" s="37">
        <f>C194-D194</f>
        <v>0</v>
      </c>
      <c r="F194" s="142">
        <f>SUMIFS(Einnahmen!$G$13:$G$23,Einnahmen!$B$13:$B$23,"Projektpartner 11")</f>
        <v>0</v>
      </c>
      <c r="G194" s="42"/>
      <c r="H194" s="38"/>
      <c r="I194" s="381" t="s">
        <v>24</v>
      </c>
      <c r="J194" s="382"/>
      <c r="K194" s="382"/>
      <c r="L194" s="382"/>
      <c r="M194" s="382"/>
      <c r="N194" s="383"/>
    </row>
    <row r="195" spans="1:16" s="29" customFormat="1" ht="23.8" customHeight="1" thickBot="1" x14ac:dyDescent="0.35">
      <c r="A195" s="359" t="s">
        <v>53</v>
      </c>
      <c r="B195" s="360"/>
      <c r="C195" s="36">
        <f>C193-C194</f>
        <v>0</v>
      </c>
      <c r="D195" s="36">
        <f>D193-D194</f>
        <v>0</v>
      </c>
      <c r="E195" s="23">
        <f>E193-E194</f>
        <v>0</v>
      </c>
      <c r="F195" s="140">
        <f>F193-F194</f>
        <v>0</v>
      </c>
      <c r="G195" s="45" t="e">
        <f>G183*#REF!</f>
        <v>#REF!</v>
      </c>
      <c r="H195" s="126"/>
      <c r="I195" s="384"/>
      <c r="J195" s="385"/>
      <c r="K195" s="385"/>
      <c r="L195" s="385"/>
      <c r="M195" s="385"/>
      <c r="N195" s="386"/>
    </row>
    <row r="196" spans="1:16" ht="30.05" customHeight="1" thickBot="1" x14ac:dyDescent="0.35">
      <c r="A196" s="126"/>
      <c r="B196" s="38"/>
      <c r="C196" s="38"/>
      <c r="D196" s="38"/>
      <c r="E196" s="38"/>
      <c r="F196" s="38"/>
      <c r="G196" s="38"/>
      <c r="H196" s="38"/>
      <c r="I196" s="38"/>
      <c r="J196" s="38"/>
      <c r="K196" s="38"/>
      <c r="L196" s="38"/>
      <c r="M196" s="38"/>
      <c r="N196" s="127"/>
    </row>
    <row r="197" spans="1:16" s="29" customFormat="1" ht="20.2" customHeight="1" thickBot="1" x14ac:dyDescent="0.5">
      <c r="A197" s="387" t="s">
        <v>91</v>
      </c>
      <c r="B197" s="388"/>
      <c r="C197" s="388"/>
      <c r="D197" s="388"/>
      <c r="E197" s="388"/>
      <c r="F197" s="389"/>
      <c r="G197" s="346"/>
      <c r="H197" s="307"/>
      <c r="I197" s="387" t="s">
        <v>65</v>
      </c>
      <c r="J197" s="388"/>
      <c r="K197" s="388"/>
      <c r="L197" s="388"/>
      <c r="M197" s="388"/>
      <c r="N197" s="389"/>
    </row>
    <row r="198" spans="1:16" s="293" customFormat="1" ht="30.05" customHeight="1" thickBot="1" x14ac:dyDescent="0.25">
      <c r="A198" s="390" t="s">
        <v>140</v>
      </c>
      <c r="B198" s="391"/>
      <c r="C198" s="394" t="s">
        <v>46</v>
      </c>
      <c r="D198" s="395"/>
      <c r="E198" s="291" t="s">
        <v>29</v>
      </c>
      <c r="F198" s="292" t="s">
        <v>148</v>
      </c>
      <c r="G198" s="294"/>
      <c r="H198" s="294"/>
      <c r="I198" s="390" t="s">
        <v>140</v>
      </c>
      <c r="J198" s="396"/>
      <c r="K198" s="295" t="s">
        <v>28</v>
      </c>
      <c r="L198" s="291" t="s">
        <v>57</v>
      </c>
      <c r="M198" s="296" t="s">
        <v>123</v>
      </c>
      <c r="N198" s="297"/>
    </row>
    <row r="199" spans="1:16" s="29" customFormat="1" ht="45.25" customHeight="1" thickBot="1" x14ac:dyDescent="0.5">
      <c r="A199" s="392"/>
      <c r="B199" s="393"/>
      <c r="C199" s="398"/>
      <c r="D199" s="399"/>
      <c r="E199" s="342"/>
      <c r="F199" s="341"/>
      <c r="G199" s="289">
        <f>G197*D202</f>
        <v>0</v>
      </c>
      <c r="H199" s="38"/>
      <c r="I199" s="392"/>
      <c r="J199" s="397"/>
      <c r="K199" s="331"/>
      <c r="L199" s="332"/>
      <c r="M199" s="333"/>
      <c r="N199" s="310"/>
    </row>
    <row r="200" spans="1:16" s="29" customFormat="1" ht="7.55" customHeight="1" thickBot="1" x14ac:dyDescent="0.5">
      <c r="A200" s="43"/>
      <c r="B200" s="346"/>
      <c r="C200" s="346"/>
      <c r="D200" s="346"/>
      <c r="E200" s="346"/>
      <c r="F200" s="44"/>
      <c r="G200" s="42"/>
      <c r="H200" s="38"/>
      <c r="I200" s="193"/>
      <c r="J200" s="194"/>
      <c r="K200" s="194"/>
      <c r="L200" s="195"/>
      <c r="M200" s="311"/>
      <c r="N200" s="312"/>
    </row>
    <row r="201" spans="1:16" s="29" customFormat="1" ht="45.1" x14ac:dyDescent="0.3">
      <c r="A201" s="366" t="s">
        <v>26</v>
      </c>
      <c r="B201" s="367"/>
      <c r="C201" s="31" t="s">
        <v>61</v>
      </c>
      <c r="D201" s="30" t="s">
        <v>25</v>
      </c>
      <c r="E201" s="31" t="s">
        <v>32</v>
      </c>
      <c r="F201" s="32" t="s">
        <v>48</v>
      </c>
      <c r="G201" s="42"/>
      <c r="H201" s="38"/>
      <c r="I201" s="302"/>
      <c r="J201" s="301"/>
      <c r="K201" s="303"/>
      <c r="L201" s="298" t="s">
        <v>105</v>
      </c>
      <c r="M201" s="299" t="s">
        <v>109</v>
      </c>
      <c r="N201" s="300" t="s">
        <v>72</v>
      </c>
    </row>
    <row r="202" spans="1:16" s="29" customFormat="1" ht="15.05" customHeight="1" x14ac:dyDescent="0.3">
      <c r="A202" s="368" t="s">
        <v>47</v>
      </c>
      <c r="B202" s="369"/>
      <c r="C202" s="334"/>
      <c r="D202" s="35">
        <f>SUMIFS('PK Übersicht'!$P$10:$P$15,'PK Übersicht'!$A$10:$A$15,"Projektpartner 12")</f>
        <v>0</v>
      </c>
      <c r="E202" s="129">
        <f>C202-D202</f>
        <v>0</v>
      </c>
      <c r="F202" s="153">
        <f>SUMIFS('PK Übersicht'!$P$25:$P$30,'PK Übersicht'!$A$25:$A$30,"Projektpartner 12")</f>
        <v>0</v>
      </c>
      <c r="G202" s="42" t="e">
        <f>G197*#REF!</f>
        <v>#REF!</v>
      </c>
      <c r="H202" s="38"/>
      <c r="I202" s="370" t="s">
        <v>73</v>
      </c>
      <c r="J202" s="371"/>
      <c r="K202" s="371"/>
      <c r="L202" s="133">
        <f>L203+L204</f>
        <v>0</v>
      </c>
      <c r="M202" s="161">
        <f>IF(O202&lt;O204,O202,O204)</f>
        <v>0</v>
      </c>
      <c r="N202" s="164">
        <f>IF(O203&lt;O205,O203,O205)</f>
        <v>0</v>
      </c>
      <c r="O202" s="338">
        <f>IF(D209&lt;L202,D209,L202)</f>
        <v>0</v>
      </c>
      <c r="P202" s="130" t="s">
        <v>131</v>
      </c>
    </row>
    <row r="203" spans="1:16" s="29" customFormat="1" ht="15.05" customHeight="1" x14ac:dyDescent="0.3">
      <c r="A203" s="368" t="s">
        <v>50</v>
      </c>
      <c r="B203" s="369"/>
      <c r="C203" s="334"/>
      <c r="D203" s="35">
        <f>IF(M199="ja",SUMIFS('Reisekosten (PK)'!$F$16:$F$55,'Reisekosten (PK)'!$B$16:$B$55,"Projektpartner 12"),IF(M199="nein",SUMIFS('Reisekosten (PK)'!$E$16:$E$55,'Reisekosten (PK)'!$B$16:$B$55,"Projektpartner 12"),0))</f>
        <v>0</v>
      </c>
      <c r="E203" s="129">
        <f>C203-D203</f>
        <v>0</v>
      </c>
      <c r="F203" s="153">
        <f>IF(M199="ja",SUMIFS('Reisekosten (PK)'!$I$16:$I$55,'Reisekosten (PK)'!$B$16:$B$55,"Projektpartner 12"),IF(M199="nein",SUMIFS('Reisekosten (PK)'!$H$16:$H$55,'Reisekosten (PK)'!$B$16:$B$55,"Projektpartner 12"),0))</f>
        <v>0</v>
      </c>
      <c r="G203" s="42"/>
      <c r="H203" s="38"/>
      <c r="I203" s="372" t="s">
        <v>100</v>
      </c>
      <c r="J203" s="373"/>
      <c r="K203" s="373"/>
      <c r="L203" s="191"/>
      <c r="M203" s="162">
        <f>IF(L203&gt;0,M202*L203/L202,0)</f>
        <v>0</v>
      </c>
      <c r="N203" s="157">
        <f>IF(L203&gt;0,N202*L203/L202,0)</f>
        <v>0</v>
      </c>
      <c r="O203" s="198">
        <f>IF(F209&lt;L202,F209,L202)</f>
        <v>0</v>
      </c>
      <c r="P203" s="197" t="s">
        <v>132</v>
      </c>
    </row>
    <row r="204" spans="1:16" s="130" customFormat="1" ht="15.05" customHeight="1" thickBot="1" x14ac:dyDescent="0.35">
      <c r="A204" s="374" t="s">
        <v>101</v>
      </c>
      <c r="B204" s="375"/>
      <c r="C204" s="129">
        <f>C202+C203</f>
        <v>0</v>
      </c>
      <c r="D204" s="129">
        <f>D202+D203</f>
        <v>0</v>
      </c>
      <c r="E204" s="129">
        <f>E202+E203</f>
        <v>0</v>
      </c>
      <c r="F204" s="138">
        <f>F202+F203</f>
        <v>0</v>
      </c>
      <c r="G204" s="131"/>
      <c r="H204" s="290"/>
      <c r="I204" s="376" t="s">
        <v>119</v>
      </c>
      <c r="J204" s="377"/>
      <c r="K204" s="377"/>
      <c r="L204" s="196"/>
      <c r="M204" s="65">
        <f>IF(L204&gt;0,M202*L204/L202,0)</f>
        <v>0</v>
      </c>
      <c r="N204" s="165">
        <f>IF(L204&gt;0,N202*L204/L202,0)</f>
        <v>0</v>
      </c>
      <c r="O204" s="198">
        <f>D209-M205</f>
        <v>0</v>
      </c>
      <c r="P204" s="197" t="s">
        <v>133</v>
      </c>
    </row>
    <row r="205" spans="1:16" s="29" customFormat="1" ht="15.05" customHeight="1" x14ac:dyDescent="0.3">
      <c r="A205" s="378" t="s">
        <v>149</v>
      </c>
      <c r="B205" s="379"/>
      <c r="C205" s="191"/>
      <c r="D205" s="134">
        <f>IF(M199="ja",SUMIFS(Sachkosten!$O$16:$O$44,Sachkosten!$B$16:$B$44,"Projektpartner 12"),IF(M199="nein",SUMIFS(Sachkosten!$N$16:$N$44,Sachkosten!$B$16:$B$44,"Projektpartner 12"),0))</f>
        <v>0</v>
      </c>
      <c r="E205" s="154">
        <f>C205-D205</f>
        <v>0</v>
      </c>
      <c r="F205" s="141">
        <f>IF(M199="ja",SUMIFS(Sachkosten!$R$16:$R$44,Sachkosten!$B$16:$B$44,"Projektpartner 12"),IF(M199="nein",SUMIFS(Sachkosten!$Q$16:$Q$44,Sachkosten!$B$16:$B$44,"Projektpartner 12"),0))</f>
        <v>0</v>
      </c>
      <c r="G205" s="42"/>
      <c r="H205" s="38"/>
      <c r="I205" s="380" t="s">
        <v>121</v>
      </c>
      <c r="J205" s="373"/>
      <c r="K205" s="373"/>
      <c r="L205" s="191"/>
      <c r="M205" s="235"/>
      <c r="N205" s="157"/>
      <c r="O205" s="198">
        <f>F209-N205</f>
        <v>0</v>
      </c>
      <c r="P205" s="197" t="s">
        <v>134</v>
      </c>
    </row>
    <row r="206" spans="1:16" s="29" customFormat="1" ht="15.05" customHeight="1" thickBot="1" x14ac:dyDescent="0.35">
      <c r="A206" s="354" t="s">
        <v>62</v>
      </c>
      <c r="B206" s="355"/>
      <c r="C206" s="335"/>
      <c r="D206" s="134">
        <f>IF(M199="ja",SUMIFS(Investitionskosten!$O$16:$O$44,Investitionskosten!$B$16:$B$44,"Projektpartner 12"),IF(M199="nein",SUMIFS(Investitionskosten!$N$16:$N$44,Investitionskosten!$B$16:$B$44,"Projektpartner 12"),0))</f>
        <v>0</v>
      </c>
      <c r="E206" s="154">
        <f>C206-D206</f>
        <v>0</v>
      </c>
      <c r="F206" s="141">
        <f>IF(M199="ja",SUMIFS(Investitionskosten!$R$16:$R$44,Investitionskosten!$B$16:$B$44,"Projektpartner 12"),IF(M199="nein",SUMIFS(Investitionskosten!$Q$16:$Q$44,Investitionskosten!$B$16:$B$44,"Projektpartner 12"),0))</f>
        <v>0</v>
      </c>
      <c r="G206" s="42"/>
      <c r="H206" s="38"/>
      <c r="I206" s="356" t="s">
        <v>104</v>
      </c>
      <c r="J206" s="357"/>
      <c r="K206" s="358"/>
      <c r="L206" s="196"/>
      <c r="M206" s="196"/>
      <c r="N206" s="165"/>
    </row>
    <row r="207" spans="1:16" s="29" customFormat="1" ht="15.05" customHeight="1" thickBot="1" x14ac:dyDescent="0.35">
      <c r="A207" s="359" t="s">
        <v>3</v>
      </c>
      <c r="B207" s="360"/>
      <c r="C207" s="36">
        <f>SUM(C204:C206)</f>
        <v>0</v>
      </c>
      <c r="D207" s="36">
        <f>SUM(D204:D206)</f>
        <v>0</v>
      </c>
      <c r="E207" s="36">
        <f>SUM(E204:E206)</f>
        <v>0</v>
      </c>
      <c r="F207" s="139">
        <f>SUM(F204:F206)</f>
        <v>0</v>
      </c>
      <c r="G207" s="42"/>
      <c r="H207" s="38"/>
      <c r="I207" s="361" t="s">
        <v>122</v>
      </c>
      <c r="J207" s="362"/>
      <c r="K207" s="363"/>
      <c r="L207" s="23">
        <f>SUM(L203:L206)</f>
        <v>0</v>
      </c>
      <c r="M207" s="23">
        <f t="shared" ref="M207:N207" si="19">SUM(M203:M206)</f>
        <v>0</v>
      </c>
      <c r="N207" s="140">
        <f t="shared" si="19"/>
        <v>0</v>
      </c>
    </row>
    <row r="208" spans="1:16" s="29" customFormat="1" ht="15.05" customHeight="1" x14ac:dyDescent="0.3">
      <c r="A208" s="364" t="s">
        <v>63</v>
      </c>
      <c r="B208" s="365"/>
      <c r="C208" s="192"/>
      <c r="D208" s="35">
        <f>SUMIFS(Einnahmen!$E$13:$E$23,Einnahmen!$B$13:$B$23,"Projektpartner 12")</f>
        <v>0</v>
      </c>
      <c r="E208" s="37">
        <f>C208-D208</f>
        <v>0</v>
      </c>
      <c r="F208" s="142">
        <f>SUMIFS(Einnahmen!$G$13:$G$23,Einnahmen!$B$13:$B$23,"Projektpartner 12")</f>
        <v>0</v>
      </c>
      <c r="G208" s="42"/>
      <c r="H208" s="38"/>
      <c r="I208" s="381" t="s">
        <v>24</v>
      </c>
      <c r="J208" s="382"/>
      <c r="K208" s="382"/>
      <c r="L208" s="382"/>
      <c r="M208" s="382"/>
      <c r="N208" s="383"/>
    </row>
    <row r="209" spans="1:16" s="29" customFormat="1" ht="23.8" customHeight="1" thickBot="1" x14ac:dyDescent="0.35">
      <c r="A209" s="359" t="s">
        <v>53</v>
      </c>
      <c r="B209" s="360"/>
      <c r="C209" s="36">
        <f>C207-C208</f>
        <v>0</v>
      </c>
      <c r="D209" s="36">
        <f>D207-D208</f>
        <v>0</v>
      </c>
      <c r="E209" s="23">
        <f>E207-E208</f>
        <v>0</v>
      </c>
      <c r="F209" s="140">
        <f>F207-F208</f>
        <v>0</v>
      </c>
      <c r="G209" s="45" t="e">
        <f>G197*#REF!</f>
        <v>#REF!</v>
      </c>
      <c r="H209" s="126"/>
      <c r="I209" s="384"/>
      <c r="J209" s="385"/>
      <c r="K209" s="385"/>
      <c r="L209" s="385"/>
      <c r="M209" s="385"/>
      <c r="N209" s="386"/>
    </row>
    <row r="210" spans="1:16" ht="30.05" customHeight="1" thickBot="1" x14ac:dyDescent="0.35">
      <c r="A210" s="126"/>
      <c r="B210" s="38"/>
      <c r="C210" s="38"/>
      <c r="D210" s="38"/>
      <c r="E210" s="38"/>
      <c r="F210" s="38"/>
      <c r="G210" s="38"/>
      <c r="H210" s="38"/>
      <c r="I210" s="38"/>
      <c r="J210" s="38"/>
      <c r="K210" s="38"/>
      <c r="L210" s="38"/>
      <c r="M210" s="38"/>
      <c r="N210" s="127"/>
    </row>
    <row r="211" spans="1:16" s="29" customFormat="1" ht="20.2" customHeight="1" thickBot="1" x14ac:dyDescent="0.5">
      <c r="A211" s="387" t="s">
        <v>91</v>
      </c>
      <c r="B211" s="388"/>
      <c r="C211" s="388"/>
      <c r="D211" s="388"/>
      <c r="E211" s="388"/>
      <c r="F211" s="389"/>
      <c r="G211" s="346"/>
      <c r="H211" s="307"/>
      <c r="I211" s="387" t="s">
        <v>65</v>
      </c>
      <c r="J211" s="388"/>
      <c r="K211" s="388"/>
      <c r="L211" s="388"/>
      <c r="M211" s="388"/>
      <c r="N211" s="389"/>
    </row>
    <row r="212" spans="1:16" s="293" customFormat="1" ht="30.05" customHeight="1" thickBot="1" x14ac:dyDescent="0.25">
      <c r="A212" s="390" t="s">
        <v>141</v>
      </c>
      <c r="B212" s="391"/>
      <c r="C212" s="394" t="s">
        <v>46</v>
      </c>
      <c r="D212" s="395"/>
      <c r="E212" s="291" t="s">
        <v>29</v>
      </c>
      <c r="F212" s="292" t="s">
        <v>148</v>
      </c>
      <c r="G212" s="294"/>
      <c r="H212" s="294"/>
      <c r="I212" s="390" t="s">
        <v>141</v>
      </c>
      <c r="J212" s="396"/>
      <c r="K212" s="295" t="s">
        <v>28</v>
      </c>
      <c r="L212" s="291" t="s">
        <v>57</v>
      </c>
      <c r="M212" s="296" t="s">
        <v>123</v>
      </c>
      <c r="N212" s="297"/>
    </row>
    <row r="213" spans="1:16" s="29" customFormat="1" ht="45.25" customHeight="1" thickBot="1" x14ac:dyDescent="0.5">
      <c r="A213" s="392"/>
      <c r="B213" s="393"/>
      <c r="C213" s="398"/>
      <c r="D213" s="399"/>
      <c r="E213" s="342"/>
      <c r="F213" s="341"/>
      <c r="G213" s="289">
        <f>G211*D216</f>
        <v>0</v>
      </c>
      <c r="H213" s="38"/>
      <c r="I213" s="392"/>
      <c r="J213" s="397"/>
      <c r="K213" s="331"/>
      <c r="L213" s="332"/>
      <c r="M213" s="333"/>
      <c r="N213" s="310"/>
    </row>
    <row r="214" spans="1:16" s="29" customFormat="1" ht="7.55" customHeight="1" thickBot="1" x14ac:dyDescent="0.5">
      <c r="A214" s="43"/>
      <c r="B214" s="346"/>
      <c r="C214" s="346"/>
      <c r="D214" s="346"/>
      <c r="E214" s="346"/>
      <c r="F214" s="44"/>
      <c r="G214" s="42"/>
      <c r="H214" s="38"/>
      <c r="I214" s="193"/>
      <c r="J214" s="194"/>
      <c r="K214" s="194"/>
      <c r="L214" s="195"/>
      <c r="M214" s="311"/>
      <c r="N214" s="312"/>
    </row>
    <row r="215" spans="1:16" s="29" customFormat="1" ht="45.1" x14ac:dyDescent="0.3">
      <c r="A215" s="366" t="s">
        <v>26</v>
      </c>
      <c r="B215" s="367"/>
      <c r="C215" s="31" t="s">
        <v>61</v>
      </c>
      <c r="D215" s="30" t="s">
        <v>25</v>
      </c>
      <c r="E215" s="31" t="s">
        <v>32</v>
      </c>
      <c r="F215" s="32" t="s">
        <v>48</v>
      </c>
      <c r="G215" s="42"/>
      <c r="H215" s="38"/>
      <c r="I215" s="302"/>
      <c r="J215" s="301"/>
      <c r="K215" s="303"/>
      <c r="L215" s="298" t="s">
        <v>105</v>
      </c>
      <c r="M215" s="299" t="s">
        <v>109</v>
      </c>
      <c r="N215" s="300" t="s">
        <v>72</v>
      </c>
    </row>
    <row r="216" spans="1:16" s="29" customFormat="1" ht="15.05" customHeight="1" x14ac:dyDescent="0.3">
      <c r="A216" s="368" t="s">
        <v>47</v>
      </c>
      <c r="B216" s="369"/>
      <c r="C216" s="334"/>
      <c r="D216" s="35">
        <f>SUMIFS('PK Übersicht'!$P$10:$P$15,'PK Übersicht'!$A$10:$A$15,"Projektpartner 13")</f>
        <v>0</v>
      </c>
      <c r="E216" s="129">
        <f>C216-D216</f>
        <v>0</v>
      </c>
      <c r="F216" s="153">
        <f>SUMIFS('PK Übersicht'!$P$25:$P$30,'PK Übersicht'!$A$25:$A$30,"Projektpartner 13")</f>
        <v>0</v>
      </c>
      <c r="G216" s="42" t="e">
        <f>G211*#REF!</f>
        <v>#REF!</v>
      </c>
      <c r="H216" s="38"/>
      <c r="I216" s="370" t="s">
        <v>73</v>
      </c>
      <c r="J216" s="371"/>
      <c r="K216" s="371"/>
      <c r="L216" s="133">
        <f>L217+L218</f>
        <v>0</v>
      </c>
      <c r="M216" s="161">
        <f>IF(O216&lt;O218,O216,O218)</f>
        <v>0</v>
      </c>
      <c r="N216" s="164">
        <f>IF(O217&lt;O219,O217,O219)</f>
        <v>0</v>
      </c>
      <c r="O216" s="338">
        <f>IF(D223&lt;L216,D223,L216)</f>
        <v>0</v>
      </c>
      <c r="P216" s="130" t="s">
        <v>131</v>
      </c>
    </row>
    <row r="217" spans="1:16" s="29" customFormat="1" ht="15.05" customHeight="1" x14ac:dyDescent="0.3">
      <c r="A217" s="368" t="s">
        <v>50</v>
      </c>
      <c r="B217" s="369"/>
      <c r="C217" s="334"/>
      <c r="D217" s="35">
        <f>IF(M213="ja",SUMIFS('Reisekosten (PK)'!$F$16:$F$55,'Reisekosten (PK)'!$B$16:$B$55,"Projektpartner 13"),IF(M213="nein",SUMIFS('Reisekosten (PK)'!$E$16:$E$55,'Reisekosten (PK)'!$B$16:$B$55,"Projektpartner 13"),0))</f>
        <v>0</v>
      </c>
      <c r="E217" s="129">
        <f>C217-D217</f>
        <v>0</v>
      </c>
      <c r="F217" s="153">
        <f>IF(M213="ja",SUMIFS('Reisekosten (PK)'!$I$16:$I$55,'Reisekosten (PK)'!$B$16:$B$55,"Projektpartner 13"),IF(M213="nein",SUMIFS('Reisekosten (PK)'!$H$16:$H$55,'Reisekosten (PK)'!$B$16:$B$55,"Projektpartner 13"),0))</f>
        <v>0</v>
      </c>
      <c r="G217" s="42"/>
      <c r="H217" s="38"/>
      <c r="I217" s="372" t="s">
        <v>100</v>
      </c>
      <c r="J217" s="373"/>
      <c r="K217" s="373"/>
      <c r="L217" s="191"/>
      <c r="M217" s="162">
        <f>IF(L217&gt;0,M216*L217/L216,0)</f>
        <v>0</v>
      </c>
      <c r="N217" s="157">
        <f>IF(L217&gt;0,N216*L217/L216,0)</f>
        <v>0</v>
      </c>
      <c r="O217" s="198">
        <f>IF(F223&lt;L216,F223,L216)</f>
        <v>0</v>
      </c>
      <c r="P217" s="197" t="s">
        <v>132</v>
      </c>
    </row>
    <row r="218" spans="1:16" s="130" customFormat="1" ht="15.05" customHeight="1" thickBot="1" x14ac:dyDescent="0.35">
      <c r="A218" s="374" t="s">
        <v>101</v>
      </c>
      <c r="B218" s="375"/>
      <c r="C218" s="129">
        <f>C216+C217</f>
        <v>0</v>
      </c>
      <c r="D218" s="129">
        <f>D216+D217</f>
        <v>0</v>
      </c>
      <c r="E218" s="129">
        <f>E216+E217</f>
        <v>0</v>
      </c>
      <c r="F218" s="138">
        <f>F216+F217</f>
        <v>0</v>
      </c>
      <c r="G218" s="131"/>
      <c r="H218" s="290"/>
      <c r="I218" s="376" t="s">
        <v>119</v>
      </c>
      <c r="J218" s="377"/>
      <c r="K218" s="377"/>
      <c r="L218" s="196"/>
      <c r="M218" s="65">
        <f>IF(L218&gt;0,M216*L218/L216,0)</f>
        <v>0</v>
      </c>
      <c r="N218" s="165">
        <f>IF(L218&gt;0,N216*L218/L216,0)</f>
        <v>0</v>
      </c>
      <c r="O218" s="198">
        <f>D223-M219</f>
        <v>0</v>
      </c>
      <c r="P218" s="197" t="s">
        <v>133</v>
      </c>
    </row>
    <row r="219" spans="1:16" s="29" customFormat="1" ht="15.05" customHeight="1" x14ac:dyDescent="0.3">
      <c r="A219" s="378" t="s">
        <v>149</v>
      </c>
      <c r="B219" s="379"/>
      <c r="C219" s="191"/>
      <c r="D219" s="134">
        <f>IF(M213="ja",SUMIFS(Sachkosten!$O$16:$O$44,Sachkosten!$B$16:$B$44,"Projektpartner 13"),IF(M213="nein",SUMIFS(Sachkosten!$N$16:$N$44,Sachkosten!$B$16:$B$44,"Projektpartner 13"),0))</f>
        <v>0</v>
      </c>
      <c r="E219" s="154">
        <f>C219-D219</f>
        <v>0</v>
      </c>
      <c r="F219" s="141">
        <f>IF(M213="ja",SUMIFS(Sachkosten!$R$16:$R$44,Sachkosten!$B$16:$B$44,"Projektpartner 13"),IF(M213="nein",SUMIFS(Sachkosten!$Q$16:$Q$44,Sachkosten!$B$16:$B$44,"Projektpartner 13"),0))</f>
        <v>0</v>
      </c>
      <c r="G219" s="42"/>
      <c r="H219" s="38"/>
      <c r="I219" s="380" t="s">
        <v>121</v>
      </c>
      <c r="J219" s="373"/>
      <c r="K219" s="373"/>
      <c r="L219" s="191"/>
      <c r="M219" s="235"/>
      <c r="N219" s="157"/>
      <c r="O219" s="198">
        <f>F223-N219</f>
        <v>0</v>
      </c>
      <c r="P219" s="197" t="s">
        <v>134</v>
      </c>
    </row>
    <row r="220" spans="1:16" s="29" customFormat="1" ht="15.05" customHeight="1" thickBot="1" x14ac:dyDescent="0.35">
      <c r="A220" s="354" t="s">
        <v>62</v>
      </c>
      <c r="B220" s="355"/>
      <c r="C220" s="335"/>
      <c r="D220" s="134">
        <f>IF(M213="ja",SUMIFS(Investitionskosten!$O$16:$O$44,Investitionskosten!$B$16:$B$44,"Projektpartner 13"),IF(M213="nein",SUMIFS(Investitionskosten!$N$16:$N$44,Investitionskosten!$B$16:$B$44,"Projektpartner 13"),0))</f>
        <v>0</v>
      </c>
      <c r="E220" s="154">
        <f>C220-D220</f>
        <v>0</v>
      </c>
      <c r="F220" s="141">
        <f>IF(M213="ja",SUMIFS(Investitionskosten!$R$16:$R$44,Investitionskosten!$B$16:$B$44,"Projektpartner 13"),IF(M213="nein",SUMIFS(Investitionskosten!$Q$16:$Q$44,Investitionskosten!$B$16:$B$44,"Projektpartner 13"),0))</f>
        <v>0</v>
      </c>
      <c r="G220" s="42"/>
      <c r="H220" s="38"/>
      <c r="I220" s="356" t="s">
        <v>104</v>
      </c>
      <c r="J220" s="357"/>
      <c r="K220" s="358"/>
      <c r="L220" s="196"/>
      <c r="M220" s="196"/>
      <c r="N220" s="165"/>
    </row>
    <row r="221" spans="1:16" s="29" customFormat="1" ht="15.05" customHeight="1" thickBot="1" x14ac:dyDescent="0.35">
      <c r="A221" s="359" t="s">
        <v>3</v>
      </c>
      <c r="B221" s="360"/>
      <c r="C221" s="36">
        <f>SUM(C218:C220)</f>
        <v>0</v>
      </c>
      <c r="D221" s="36">
        <f>SUM(D218:D220)</f>
        <v>0</v>
      </c>
      <c r="E221" s="36">
        <f>SUM(E218:E220)</f>
        <v>0</v>
      </c>
      <c r="F221" s="139">
        <f>SUM(F218:F220)</f>
        <v>0</v>
      </c>
      <c r="G221" s="42"/>
      <c r="H221" s="38"/>
      <c r="I221" s="361" t="s">
        <v>122</v>
      </c>
      <c r="J221" s="362"/>
      <c r="K221" s="363"/>
      <c r="L221" s="23">
        <f>SUM(L217:L220)</f>
        <v>0</v>
      </c>
      <c r="M221" s="23">
        <f t="shared" ref="M221:N221" si="20">SUM(M217:M220)</f>
        <v>0</v>
      </c>
      <c r="N221" s="140">
        <f t="shared" si="20"/>
        <v>0</v>
      </c>
    </row>
    <row r="222" spans="1:16" s="29" customFormat="1" ht="15.05" customHeight="1" x14ac:dyDescent="0.3">
      <c r="A222" s="364" t="s">
        <v>63</v>
      </c>
      <c r="B222" s="365"/>
      <c r="C222" s="192"/>
      <c r="D222" s="35">
        <f>SUMIFS(Einnahmen!$E$13:$E$23,Einnahmen!$B$13:$B$23,"Projektpartner 13")</f>
        <v>0</v>
      </c>
      <c r="E222" s="37">
        <f>C222-D222</f>
        <v>0</v>
      </c>
      <c r="F222" s="142">
        <f>SUMIFS(Einnahmen!$G$13:$G$23,Einnahmen!$B$13:$B$23,"Projektpartner 13")</f>
        <v>0</v>
      </c>
      <c r="G222" s="42"/>
      <c r="H222" s="38"/>
      <c r="I222" s="381" t="s">
        <v>24</v>
      </c>
      <c r="J222" s="382"/>
      <c r="K222" s="382"/>
      <c r="L222" s="382"/>
      <c r="M222" s="382"/>
      <c r="N222" s="383"/>
    </row>
    <row r="223" spans="1:16" s="29" customFormat="1" ht="23.8" customHeight="1" thickBot="1" x14ac:dyDescent="0.35">
      <c r="A223" s="359" t="s">
        <v>53</v>
      </c>
      <c r="B223" s="360"/>
      <c r="C223" s="36">
        <f>C221-C222</f>
        <v>0</v>
      </c>
      <c r="D223" s="36">
        <f>D221-D222</f>
        <v>0</v>
      </c>
      <c r="E223" s="23">
        <f>E221-E222</f>
        <v>0</v>
      </c>
      <c r="F223" s="140">
        <f>F221-F222</f>
        <v>0</v>
      </c>
      <c r="G223" s="45" t="e">
        <f>G211*#REF!</f>
        <v>#REF!</v>
      </c>
      <c r="H223" s="126"/>
      <c r="I223" s="384"/>
      <c r="J223" s="385"/>
      <c r="K223" s="385"/>
      <c r="L223" s="385"/>
      <c r="M223" s="385"/>
      <c r="N223" s="386"/>
    </row>
    <row r="224" spans="1:16" ht="30.05" customHeight="1" thickBot="1" x14ac:dyDescent="0.35">
      <c r="A224" s="126"/>
      <c r="B224" s="38"/>
      <c r="C224" s="38"/>
      <c r="D224" s="38"/>
      <c r="E224" s="38"/>
      <c r="F224" s="38"/>
      <c r="G224" s="38"/>
      <c r="H224" s="38"/>
      <c r="I224" s="38"/>
      <c r="J224" s="38"/>
      <c r="K224" s="38"/>
      <c r="L224" s="38"/>
      <c r="M224" s="38"/>
      <c r="N224" s="127"/>
    </row>
    <row r="225" spans="1:16" s="29" customFormat="1" ht="20.2" customHeight="1" thickBot="1" x14ac:dyDescent="0.5">
      <c r="A225" s="387" t="s">
        <v>91</v>
      </c>
      <c r="B225" s="388"/>
      <c r="C225" s="388"/>
      <c r="D225" s="388"/>
      <c r="E225" s="388"/>
      <c r="F225" s="389"/>
      <c r="G225" s="346"/>
      <c r="H225" s="307"/>
      <c r="I225" s="387" t="s">
        <v>65</v>
      </c>
      <c r="J225" s="388"/>
      <c r="K225" s="388"/>
      <c r="L225" s="388"/>
      <c r="M225" s="388"/>
      <c r="N225" s="389"/>
    </row>
    <row r="226" spans="1:16" s="293" customFormat="1" ht="30.05" customHeight="1" thickBot="1" x14ac:dyDescent="0.25">
      <c r="A226" s="390" t="s">
        <v>142</v>
      </c>
      <c r="B226" s="391"/>
      <c r="C226" s="394" t="s">
        <v>46</v>
      </c>
      <c r="D226" s="395"/>
      <c r="E226" s="291" t="s">
        <v>29</v>
      </c>
      <c r="F226" s="292" t="s">
        <v>148</v>
      </c>
      <c r="G226" s="294"/>
      <c r="H226" s="294"/>
      <c r="I226" s="390" t="s">
        <v>142</v>
      </c>
      <c r="J226" s="396"/>
      <c r="K226" s="295" t="s">
        <v>28</v>
      </c>
      <c r="L226" s="291" t="s">
        <v>57</v>
      </c>
      <c r="M226" s="296" t="s">
        <v>123</v>
      </c>
      <c r="N226" s="297"/>
    </row>
    <row r="227" spans="1:16" s="29" customFormat="1" ht="45.25" customHeight="1" thickBot="1" x14ac:dyDescent="0.5">
      <c r="A227" s="392"/>
      <c r="B227" s="393"/>
      <c r="C227" s="398"/>
      <c r="D227" s="399"/>
      <c r="E227" s="342"/>
      <c r="F227" s="341"/>
      <c r="G227" s="289">
        <f>G225*D230</f>
        <v>0</v>
      </c>
      <c r="H227" s="38"/>
      <c r="I227" s="392"/>
      <c r="J227" s="397"/>
      <c r="K227" s="331"/>
      <c r="L227" s="332"/>
      <c r="M227" s="333"/>
      <c r="N227" s="310"/>
    </row>
    <row r="228" spans="1:16" s="29" customFormat="1" ht="7.55" customHeight="1" thickBot="1" x14ac:dyDescent="0.5">
      <c r="A228" s="43"/>
      <c r="B228" s="346"/>
      <c r="C228" s="346"/>
      <c r="D228" s="346"/>
      <c r="E228" s="346"/>
      <c r="F228" s="44"/>
      <c r="G228" s="42"/>
      <c r="H228" s="38"/>
      <c r="I228" s="193"/>
      <c r="J228" s="194"/>
      <c r="K228" s="194"/>
      <c r="L228" s="195"/>
      <c r="M228" s="311"/>
      <c r="N228" s="312"/>
    </row>
    <row r="229" spans="1:16" s="29" customFormat="1" ht="45.1" x14ac:dyDescent="0.3">
      <c r="A229" s="366" t="s">
        <v>26</v>
      </c>
      <c r="B229" s="367"/>
      <c r="C229" s="31" t="s">
        <v>61</v>
      </c>
      <c r="D229" s="30" t="s">
        <v>25</v>
      </c>
      <c r="E229" s="31" t="s">
        <v>32</v>
      </c>
      <c r="F229" s="32" t="s">
        <v>48</v>
      </c>
      <c r="G229" s="42"/>
      <c r="H229" s="38"/>
      <c r="I229" s="302"/>
      <c r="J229" s="301"/>
      <c r="K229" s="303"/>
      <c r="L229" s="298" t="s">
        <v>105</v>
      </c>
      <c r="M229" s="299" t="s">
        <v>109</v>
      </c>
      <c r="N229" s="300" t="s">
        <v>72</v>
      </c>
    </row>
    <row r="230" spans="1:16" s="29" customFormat="1" ht="15.05" customHeight="1" x14ac:dyDescent="0.3">
      <c r="A230" s="368" t="s">
        <v>47</v>
      </c>
      <c r="B230" s="369"/>
      <c r="C230" s="334"/>
      <c r="D230" s="35">
        <f>SUMIFS('PK Übersicht'!$P$10:$P$15,'PK Übersicht'!$A$10:$A$15,"Projektpartner 14")</f>
        <v>0</v>
      </c>
      <c r="E230" s="129">
        <f>C230-D230</f>
        <v>0</v>
      </c>
      <c r="F230" s="153">
        <f>SUMIFS('PK Übersicht'!$P$25:$P$30,'PK Übersicht'!$A$25:$A$30,"Projektpartner 14")</f>
        <v>0</v>
      </c>
      <c r="G230" s="42" t="e">
        <f>G225*#REF!</f>
        <v>#REF!</v>
      </c>
      <c r="H230" s="38"/>
      <c r="I230" s="370" t="s">
        <v>73</v>
      </c>
      <c r="J230" s="371"/>
      <c r="K230" s="371"/>
      <c r="L230" s="133">
        <f>L231+L232</f>
        <v>0</v>
      </c>
      <c r="M230" s="161">
        <f>IF(O230&lt;O232,O230,O232)</f>
        <v>0</v>
      </c>
      <c r="N230" s="164">
        <f>IF(O231&lt;O233,O231,O233)</f>
        <v>0</v>
      </c>
      <c r="O230" s="338">
        <f>IF(D237&lt;L230,D237,L230)</f>
        <v>0</v>
      </c>
      <c r="P230" s="130" t="s">
        <v>131</v>
      </c>
    </row>
    <row r="231" spans="1:16" s="29" customFormat="1" ht="15.05" customHeight="1" x14ac:dyDescent="0.3">
      <c r="A231" s="368" t="s">
        <v>50</v>
      </c>
      <c r="B231" s="369"/>
      <c r="C231" s="334"/>
      <c r="D231" s="35">
        <f>IF(M227="ja",SUMIFS('Reisekosten (PK)'!$F$16:$F$55,'Reisekosten (PK)'!$B$16:$B$55,"Projektpartner 14"),IF(M227="nein",SUMIFS('Reisekosten (PK)'!$E$16:$E$55,'Reisekosten (PK)'!$B$16:$B$55,"Projektpartner 14"),0))</f>
        <v>0</v>
      </c>
      <c r="E231" s="129">
        <f>C231-D231</f>
        <v>0</v>
      </c>
      <c r="F231" s="153">
        <f>IF(M227="ja",SUMIFS('Reisekosten (PK)'!$I$16:$I$55,'Reisekosten (PK)'!$B$16:$B$55,"Projektpartner 14"),IF(M227="nein",SUMIFS('Reisekosten (PK)'!$H$16:$H$55,'Reisekosten (PK)'!$B$16:$B$55,"Projektpartner 14"),0))</f>
        <v>0</v>
      </c>
      <c r="G231" s="42"/>
      <c r="H231" s="38"/>
      <c r="I231" s="372" t="s">
        <v>100</v>
      </c>
      <c r="J231" s="373"/>
      <c r="K231" s="373"/>
      <c r="L231" s="191"/>
      <c r="M231" s="162">
        <f>IF(L231&gt;0,M230*L231/L230,0)</f>
        <v>0</v>
      </c>
      <c r="N231" s="157">
        <f>IF(L231&gt;0,N230*L231/L230,0)</f>
        <v>0</v>
      </c>
      <c r="O231" s="198">
        <f>IF(F237&lt;L230,F237,L230)</f>
        <v>0</v>
      </c>
      <c r="P231" s="197" t="s">
        <v>132</v>
      </c>
    </row>
    <row r="232" spans="1:16" s="130" customFormat="1" ht="15.05" customHeight="1" thickBot="1" x14ac:dyDescent="0.35">
      <c r="A232" s="374" t="s">
        <v>101</v>
      </c>
      <c r="B232" s="375"/>
      <c r="C232" s="129">
        <f>C230+C231</f>
        <v>0</v>
      </c>
      <c r="D232" s="129">
        <f>D230+D231</f>
        <v>0</v>
      </c>
      <c r="E232" s="129">
        <f>E230+E231</f>
        <v>0</v>
      </c>
      <c r="F232" s="138">
        <f>F230+F231</f>
        <v>0</v>
      </c>
      <c r="G232" s="131"/>
      <c r="H232" s="290"/>
      <c r="I232" s="376" t="s">
        <v>119</v>
      </c>
      <c r="J232" s="377"/>
      <c r="K232" s="377"/>
      <c r="L232" s="196"/>
      <c r="M232" s="65">
        <f>IF(L232&gt;0,M230*L232/L230,0)</f>
        <v>0</v>
      </c>
      <c r="N232" s="165">
        <f>IF(L232&gt;0,N230*L232/L230,0)</f>
        <v>0</v>
      </c>
      <c r="O232" s="198">
        <f>D237-M233</f>
        <v>0</v>
      </c>
      <c r="P232" s="197" t="s">
        <v>133</v>
      </c>
    </row>
    <row r="233" spans="1:16" s="29" customFormat="1" ht="15.05" customHeight="1" x14ac:dyDescent="0.3">
      <c r="A233" s="378" t="s">
        <v>149</v>
      </c>
      <c r="B233" s="379"/>
      <c r="C233" s="191"/>
      <c r="D233" s="134">
        <f>IF(M227="ja",SUMIFS(Sachkosten!$O$16:$O$44,Sachkosten!$B$16:$B$44,"Projektpartner 14"),IF(M227="nein",SUMIFS(Sachkosten!$N$16:$N$44,Sachkosten!$B$16:$B$44,"Projektpartner 14"),0))</f>
        <v>0</v>
      </c>
      <c r="E233" s="154">
        <f>C233-D233</f>
        <v>0</v>
      </c>
      <c r="F233" s="141">
        <f>IF(M227="ja",SUMIFS(Sachkosten!$R$16:$R$44,Sachkosten!$B$16:$B$44,"Projektpartner 14"),IF(M227="nein",SUMIFS(Sachkosten!$Q$16:$Q$44,Sachkosten!$B$16:$B$44,"Projektpartner 14"),0))</f>
        <v>0</v>
      </c>
      <c r="G233" s="42"/>
      <c r="H233" s="38"/>
      <c r="I233" s="380" t="s">
        <v>121</v>
      </c>
      <c r="J233" s="373"/>
      <c r="K233" s="373"/>
      <c r="L233" s="191"/>
      <c r="M233" s="235"/>
      <c r="N233" s="157"/>
      <c r="O233" s="198">
        <f>F237-N233</f>
        <v>0</v>
      </c>
      <c r="P233" s="197" t="s">
        <v>134</v>
      </c>
    </row>
    <row r="234" spans="1:16" s="29" customFormat="1" ht="15.05" customHeight="1" thickBot="1" x14ac:dyDescent="0.35">
      <c r="A234" s="354" t="s">
        <v>62</v>
      </c>
      <c r="B234" s="355"/>
      <c r="C234" s="335"/>
      <c r="D234" s="134">
        <f>IF(M227="ja",SUMIFS(Investitionskosten!$O$16:$O$44,Investitionskosten!$B$16:$B$44,"Projektpartner 14"),IF(M227="nein",SUMIFS(Investitionskosten!$N$16:$N$44,Investitionskosten!$B$16:$B$44,"Projektpartner 14"),0))</f>
        <v>0</v>
      </c>
      <c r="E234" s="154">
        <f>C234-D234</f>
        <v>0</v>
      </c>
      <c r="F234" s="141">
        <f>IF(M227="ja",SUMIFS(Investitionskosten!$R$16:$R$44,Investitionskosten!$B$16:$B$44,"Projektpartner 14"),IF(M227="nein",SUMIFS(Investitionskosten!$Q$16:$Q$44,Investitionskosten!$B$16:$B$44,"Projektpartner 14"),0))</f>
        <v>0</v>
      </c>
      <c r="G234" s="42"/>
      <c r="H234" s="38"/>
      <c r="I234" s="356" t="s">
        <v>104</v>
      </c>
      <c r="J234" s="357"/>
      <c r="K234" s="358"/>
      <c r="L234" s="196"/>
      <c r="M234" s="196"/>
      <c r="N234" s="165"/>
    </row>
    <row r="235" spans="1:16" s="29" customFormat="1" ht="15.05" customHeight="1" thickBot="1" x14ac:dyDescent="0.35">
      <c r="A235" s="359" t="s">
        <v>3</v>
      </c>
      <c r="B235" s="360"/>
      <c r="C235" s="36">
        <f>SUM(C232:C234)</f>
        <v>0</v>
      </c>
      <c r="D235" s="36">
        <f>SUM(D232:D234)</f>
        <v>0</v>
      </c>
      <c r="E235" s="36">
        <f>SUM(E232:E234)</f>
        <v>0</v>
      </c>
      <c r="F235" s="139">
        <f>SUM(F232:F234)</f>
        <v>0</v>
      </c>
      <c r="G235" s="42"/>
      <c r="H235" s="38"/>
      <c r="I235" s="361" t="s">
        <v>122</v>
      </c>
      <c r="J235" s="362"/>
      <c r="K235" s="363"/>
      <c r="L235" s="23">
        <f>SUM(L231:L234)</f>
        <v>0</v>
      </c>
      <c r="M235" s="23">
        <f t="shared" ref="M235:N235" si="21">SUM(M231:M234)</f>
        <v>0</v>
      </c>
      <c r="N235" s="140">
        <f t="shared" si="21"/>
        <v>0</v>
      </c>
    </row>
    <row r="236" spans="1:16" s="29" customFormat="1" ht="15.05" customHeight="1" x14ac:dyDescent="0.3">
      <c r="A236" s="364" t="s">
        <v>63</v>
      </c>
      <c r="B236" s="365"/>
      <c r="C236" s="192"/>
      <c r="D236" s="35">
        <f>SUMIFS(Einnahmen!$E$13:$E$23,Einnahmen!$B$13:$B$23,"Projektpartner 14")</f>
        <v>0</v>
      </c>
      <c r="E236" s="37">
        <f>C236-D236</f>
        <v>0</v>
      </c>
      <c r="F236" s="142">
        <f>SUMIFS(Einnahmen!$G$13:$G$23,Einnahmen!$B$13:$B$23,"Projektpartner 14")</f>
        <v>0</v>
      </c>
      <c r="G236" s="42"/>
      <c r="H236" s="38"/>
      <c r="I236" s="381" t="s">
        <v>24</v>
      </c>
      <c r="J236" s="382"/>
      <c r="K236" s="382"/>
      <c r="L236" s="382"/>
      <c r="M236" s="382"/>
      <c r="N236" s="383"/>
    </row>
    <row r="237" spans="1:16" s="29" customFormat="1" ht="23.8" customHeight="1" thickBot="1" x14ac:dyDescent="0.35">
      <c r="A237" s="359" t="s">
        <v>53</v>
      </c>
      <c r="B237" s="360"/>
      <c r="C237" s="36">
        <f>C235-C236</f>
        <v>0</v>
      </c>
      <c r="D237" s="36">
        <f>D235-D236</f>
        <v>0</v>
      </c>
      <c r="E237" s="23">
        <f>E235-E236</f>
        <v>0</v>
      </c>
      <c r="F237" s="140">
        <f>F235-F236</f>
        <v>0</v>
      </c>
      <c r="G237" s="45" t="e">
        <f>G225*#REF!</f>
        <v>#REF!</v>
      </c>
      <c r="H237" s="126"/>
      <c r="I237" s="384"/>
      <c r="J237" s="385"/>
      <c r="K237" s="385"/>
      <c r="L237" s="385"/>
      <c r="M237" s="385"/>
      <c r="N237" s="386"/>
    </row>
    <row r="238" spans="1:16" ht="30.05" customHeight="1" thickBot="1" x14ac:dyDescent="0.35">
      <c r="A238" s="126"/>
      <c r="B238" s="38"/>
      <c r="C238" s="38"/>
      <c r="D238" s="38"/>
      <c r="E238" s="38"/>
      <c r="F238" s="38"/>
      <c r="G238" s="38"/>
      <c r="H238" s="38"/>
      <c r="I238" s="38"/>
      <c r="J238" s="38"/>
      <c r="K238" s="38"/>
      <c r="L238" s="38"/>
      <c r="M238" s="38"/>
      <c r="N238" s="127"/>
    </row>
    <row r="239" spans="1:16" s="29" customFormat="1" ht="20.2" customHeight="1" thickBot="1" x14ac:dyDescent="0.5">
      <c r="A239" s="387" t="s">
        <v>91</v>
      </c>
      <c r="B239" s="388"/>
      <c r="C239" s="388"/>
      <c r="D239" s="388"/>
      <c r="E239" s="388"/>
      <c r="F239" s="389"/>
      <c r="G239" s="346"/>
      <c r="H239" s="307"/>
      <c r="I239" s="387" t="s">
        <v>65</v>
      </c>
      <c r="J239" s="388"/>
      <c r="K239" s="388"/>
      <c r="L239" s="388"/>
      <c r="M239" s="388"/>
      <c r="N239" s="389"/>
    </row>
    <row r="240" spans="1:16" s="293" customFormat="1" ht="30.05" customHeight="1" thickBot="1" x14ac:dyDescent="0.25">
      <c r="A240" s="390" t="s">
        <v>143</v>
      </c>
      <c r="B240" s="391"/>
      <c r="C240" s="394" t="s">
        <v>46</v>
      </c>
      <c r="D240" s="395"/>
      <c r="E240" s="291" t="s">
        <v>29</v>
      </c>
      <c r="F240" s="292" t="s">
        <v>148</v>
      </c>
      <c r="G240" s="294"/>
      <c r="H240" s="294"/>
      <c r="I240" s="390" t="s">
        <v>143</v>
      </c>
      <c r="J240" s="396"/>
      <c r="K240" s="295" t="s">
        <v>28</v>
      </c>
      <c r="L240" s="291" t="s">
        <v>57</v>
      </c>
      <c r="M240" s="296" t="s">
        <v>123</v>
      </c>
      <c r="N240" s="297"/>
    </row>
    <row r="241" spans="1:16" s="29" customFormat="1" ht="45.25" customHeight="1" thickBot="1" x14ac:dyDescent="0.5">
      <c r="A241" s="392"/>
      <c r="B241" s="393"/>
      <c r="C241" s="398"/>
      <c r="D241" s="399"/>
      <c r="E241" s="342"/>
      <c r="F241" s="341"/>
      <c r="G241" s="289">
        <f>G239*D244</f>
        <v>0</v>
      </c>
      <c r="H241" s="38"/>
      <c r="I241" s="392"/>
      <c r="J241" s="397"/>
      <c r="K241" s="331"/>
      <c r="L241" s="332"/>
      <c r="M241" s="333"/>
      <c r="N241" s="310"/>
    </row>
    <row r="242" spans="1:16" s="29" customFormat="1" ht="7.55" customHeight="1" thickBot="1" x14ac:dyDescent="0.5">
      <c r="A242" s="43"/>
      <c r="B242" s="346"/>
      <c r="C242" s="346"/>
      <c r="D242" s="346"/>
      <c r="E242" s="346"/>
      <c r="F242" s="44"/>
      <c r="G242" s="42"/>
      <c r="H242" s="38"/>
      <c r="I242" s="193"/>
      <c r="J242" s="194"/>
      <c r="K242" s="194"/>
      <c r="L242" s="195"/>
      <c r="M242" s="311"/>
      <c r="N242" s="312"/>
    </row>
    <row r="243" spans="1:16" s="29" customFormat="1" ht="45.1" x14ac:dyDescent="0.3">
      <c r="A243" s="366" t="s">
        <v>26</v>
      </c>
      <c r="B243" s="367"/>
      <c r="C243" s="31" t="s">
        <v>61</v>
      </c>
      <c r="D243" s="30" t="s">
        <v>25</v>
      </c>
      <c r="E243" s="31" t="s">
        <v>32</v>
      </c>
      <c r="F243" s="32" t="s">
        <v>48</v>
      </c>
      <c r="G243" s="42"/>
      <c r="H243" s="38"/>
      <c r="I243" s="302"/>
      <c r="J243" s="301"/>
      <c r="K243" s="303"/>
      <c r="L243" s="298" t="s">
        <v>105</v>
      </c>
      <c r="M243" s="299" t="s">
        <v>109</v>
      </c>
      <c r="N243" s="300" t="s">
        <v>72</v>
      </c>
    </row>
    <row r="244" spans="1:16" s="29" customFormat="1" ht="15.05" customHeight="1" x14ac:dyDescent="0.3">
      <c r="A244" s="368" t="s">
        <v>47</v>
      </c>
      <c r="B244" s="369"/>
      <c r="C244" s="334"/>
      <c r="D244" s="35">
        <f>SUMIFS('PK Übersicht'!$P$10:$P$15,'PK Übersicht'!$A$10:$A$15,"Projektpartner 15")</f>
        <v>0</v>
      </c>
      <c r="E244" s="129">
        <f>C244-D244</f>
        <v>0</v>
      </c>
      <c r="F244" s="153">
        <f>SUMIFS('PK Übersicht'!$P$25:$P$30,'PK Übersicht'!$A$25:$A$30,"Projektpartner 15")</f>
        <v>0</v>
      </c>
      <c r="G244" s="42" t="e">
        <f>G239*#REF!</f>
        <v>#REF!</v>
      </c>
      <c r="H244" s="38"/>
      <c r="I244" s="370" t="s">
        <v>73</v>
      </c>
      <c r="J244" s="371"/>
      <c r="K244" s="371"/>
      <c r="L244" s="133">
        <f>L245+L246</f>
        <v>0</v>
      </c>
      <c r="M244" s="161">
        <f>IF(O244&lt;O246,O244,O246)</f>
        <v>0</v>
      </c>
      <c r="N244" s="164">
        <f>IF(O245&lt;O247,O245,O247)</f>
        <v>0</v>
      </c>
      <c r="O244" s="338">
        <f>IF(D251&lt;L244,D251,L244)</f>
        <v>0</v>
      </c>
      <c r="P244" s="130" t="s">
        <v>131</v>
      </c>
    </row>
    <row r="245" spans="1:16" s="29" customFormat="1" ht="15.05" customHeight="1" x14ac:dyDescent="0.3">
      <c r="A245" s="368" t="s">
        <v>50</v>
      </c>
      <c r="B245" s="369"/>
      <c r="C245" s="334"/>
      <c r="D245" s="35">
        <f>IF(M241="ja",SUMIFS('Reisekosten (PK)'!$F$16:$F$55,'Reisekosten (PK)'!$B$16:$B$55,"Projektpartner 15"),IF(M241="nein",SUMIFS('Reisekosten (PK)'!$E$16:$E$55,'Reisekosten (PK)'!$B$16:$B$55,"Projektpartner 15"),0))</f>
        <v>0</v>
      </c>
      <c r="E245" s="129">
        <f>C245-D245</f>
        <v>0</v>
      </c>
      <c r="F245" s="153">
        <f>IF(M241="ja",SUMIFS('Reisekosten (PK)'!$I$16:$I$55,'Reisekosten (PK)'!$B$16:$B$55,"Projektpartner 15"),IF(M241="nein",SUMIFS('Reisekosten (PK)'!$H$16:$H$55,'Reisekosten (PK)'!$B$16:$B$55,"Projektpartner 15"),0))</f>
        <v>0</v>
      </c>
      <c r="G245" s="42"/>
      <c r="H245" s="38"/>
      <c r="I245" s="372" t="s">
        <v>100</v>
      </c>
      <c r="J245" s="373"/>
      <c r="K245" s="373"/>
      <c r="L245" s="191"/>
      <c r="M245" s="162">
        <f>IF(L245&gt;0,M244*L245/L244,0)</f>
        <v>0</v>
      </c>
      <c r="N245" s="157">
        <f>IF(L245&gt;0,N244*L245/L244,0)</f>
        <v>0</v>
      </c>
      <c r="O245" s="198">
        <f>IF(F251&lt;L244,F251,L244)</f>
        <v>0</v>
      </c>
      <c r="P245" s="197" t="s">
        <v>132</v>
      </c>
    </row>
    <row r="246" spans="1:16" s="130" customFormat="1" ht="15.05" customHeight="1" thickBot="1" x14ac:dyDescent="0.35">
      <c r="A246" s="374" t="s">
        <v>101</v>
      </c>
      <c r="B246" s="375"/>
      <c r="C246" s="129">
        <f>C244+C245</f>
        <v>0</v>
      </c>
      <c r="D246" s="129">
        <f>D244+D245</f>
        <v>0</v>
      </c>
      <c r="E246" s="129">
        <f>E244+E245</f>
        <v>0</v>
      </c>
      <c r="F246" s="138">
        <f>F244+F245</f>
        <v>0</v>
      </c>
      <c r="G246" s="131"/>
      <c r="H246" s="290"/>
      <c r="I246" s="376" t="s">
        <v>119</v>
      </c>
      <c r="J246" s="377"/>
      <c r="K246" s="377"/>
      <c r="L246" s="196"/>
      <c r="M246" s="65">
        <f>IF(L246&gt;0,M244*L246/L244,0)</f>
        <v>0</v>
      </c>
      <c r="N246" s="165">
        <f>IF(L246&gt;0,N244*L246/L244,0)</f>
        <v>0</v>
      </c>
      <c r="O246" s="198">
        <f>D251-M247</f>
        <v>0</v>
      </c>
      <c r="P246" s="197" t="s">
        <v>133</v>
      </c>
    </row>
    <row r="247" spans="1:16" s="29" customFormat="1" ht="15.05" customHeight="1" x14ac:dyDescent="0.3">
      <c r="A247" s="378" t="s">
        <v>149</v>
      </c>
      <c r="B247" s="379"/>
      <c r="C247" s="191"/>
      <c r="D247" s="134">
        <f>IF(M241="ja",SUMIFS(Sachkosten!$O$16:$O$44,Sachkosten!$B$16:$B$44,"Projektpartner 15"),IF(M241="nein",SUMIFS(Sachkosten!$N$16:$N$44,Sachkosten!$B$16:$B$44,"Projektpartner 15"),0))</f>
        <v>0</v>
      </c>
      <c r="E247" s="154">
        <f>C247-D247</f>
        <v>0</v>
      </c>
      <c r="F247" s="141">
        <f>IF(M241="ja",SUMIFS(Sachkosten!$R$16:$R$44,Sachkosten!$B$16:$B$44,"Projektpartner 15"),IF(M241="nein",SUMIFS(Sachkosten!$Q$16:$Q$44,Sachkosten!$B$16:$B$44,"Projektpartner 15"),0))</f>
        <v>0</v>
      </c>
      <c r="G247" s="42"/>
      <c r="H247" s="38"/>
      <c r="I247" s="380" t="s">
        <v>121</v>
      </c>
      <c r="J247" s="373"/>
      <c r="K247" s="373"/>
      <c r="L247" s="191"/>
      <c r="M247" s="235"/>
      <c r="N247" s="157"/>
      <c r="O247" s="198">
        <f>F251-N247</f>
        <v>0</v>
      </c>
      <c r="P247" s="197" t="s">
        <v>134</v>
      </c>
    </row>
    <row r="248" spans="1:16" s="29" customFormat="1" ht="15.05" customHeight="1" thickBot="1" x14ac:dyDescent="0.35">
      <c r="A248" s="354" t="s">
        <v>62</v>
      </c>
      <c r="B248" s="355"/>
      <c r="C248" s="335"/>
      <c r="D248" s="134">
        <f>IF(M241="ja",SUMIFS(Investitionskosten!$O$16:$O$44,Investitionskosten!$B$16:$B$44,"Projektpartner 15"),IF(M241="nein",SUMIFS(Investitionskosten!$N$16:$N$44,Investitionskosten!$B$16:$B$44,"Projektpartner 15"),0))</f>
        <v>0</v>
      </c>
      <c r="E248" s="154">
        <f>C248-D248</f>
        <v>0</v>
      </c>
      <c r="F248" s="141">
        <f>IF(M241="ja",SUMIFS(Investitionskosten!$R$16:$R$44,Investitionskosten!$B$16:$B$44,"Projektpartner 15"),IF(M241="nein",SUMIFS(Investitionskosten!$Q$16:$Q$44,Investitionskosten!$B$16:$B$44,"Projektpartner 15"),0))</f>
        <v>0</v>
      </c>
      <c r="G248" s="42"/>
      <c r="H248" s="38"/>
      <c r="I248" s="356" t="s">
        <v>104</v>
      </c>
      <c r="J248" s="357"/>
      <c r="K248" s="358"/>
      <c r="L248" s="196"/>
      <c r="M248" s="196"/>
      <c r="N248" s="165"/>
    </row>
    <row r="249" spans="1:16" s="29" customFormat="1" ht="15.05" customHeight="1" thickBot="1" x14ac:dyDescent="0.35">
      <c r="A249" s="359" t="s">
        <v>3</v>
      </c>
      <c r="B249" s="360"/>
      <c r="C249" s="36">
        <f>SUM(C246:C248)</f>
        <v>0</v>
      </c>
      <c r="D249" s="36">
        <f>SUM(D246:D248)</f>
        <v>0</v>
      </c>
      <c r="E249" s="36">
        <f>SUM(E246:E248)</f>
        <v>0</v>
      </c>
      <c r="F249" s="139">
        <f>SUM(F246:F248)</f>
        <v>0</v>
      </c>
      <c r="G249" s="42"/>
      <c r="H249" s="38"/>
      <c r="I249" s="361" t="s">
        <v>122</v>
      </c>
      <c r="J249" s="362"/>
      <c r="K249" s="363"/>
      <c r="L249" s="23">
        <f>SUM(L245:L248)</f>
        <v>0</v>
      </c>
      <c r="M249" s="23">
        <f t="shared" ref="M249:N249" si="22">SUM(M245:M248)</f>
        <v>0</v>
      </c>
      <c r="N249" s="140">
        <f t="shared" si="22"/>
        <v>0</v>
      </c>
    </row>
    <row r="250" spans="1:16" s="29" customFormat="1" ht="15.05" customHeight="1" x14ac:dyDescent="0.3">
      <c r="A250" s="364" t="s">
        <v>63</v>
      </c>
      <c r="B250" s="365"/>
      <c r="C250" s="192"/>
      <c r="D250" s="35">
        <f>SUMIFS(Einnahmen!$E$13:$E$23,Einnahmen!$B$13:$B$23,"Projektpartner 15")</f>
        <v>0</v>
      </c>
      <c r="E250" s="37">
        <f>C250-D250</f>
        <v>0</v>
      </c>
      <c r="F250" s="142">
        <f>SUMIFS(Einnahmen!$G$13:$G$23,Einnahmen!$B$13:$B$23,"Projektpartner 15")</f>
        <v>0</v>
      </c>
      <c r="G250" s="42"/>
      <c r="H250" s="38"/>
      <c r="I250" s="381" t="s">
        <v>24</v>
      </c>
      <c r="J250" s="382"/>
      <c r="K250" s="382"/>
      <c r="L250" s="382"/>
      <c r="M250" s="382"/>
      <c r="N250" s="383"/>
    </row>
    <row r="251" spans="1:16" s="29" customFormat="1" ht="23.8" customHeight="1" thickBot="1" x14ac:dyDescent="0.35">
      <c r="A251" s="359" t="s">
        <v>53</v>
      </c>
      <c r="B251" s="360"/>
      <c r="C251" s="36">
        <f>C249-C250</f>
        <v>0</v>
      </c>
      <c r="D251" s="36">
        <f>D249-D250</f>
        <v>0</v>
      </c>
      <c r="E251" s="23">
        <f>E249-E250</f>
        <v>0</v>
      </c>
      <c r="F251" s="140">
        <f>F249-F250</f>
        <v>0</v>
      </c>
      <c r="G251" s="45" t="e">
        <f>G239*#REF!</f>
        <v>#REF!</v>
      </c>
      <c r="H251" s="352"/>
      <c r="I251" s="384"/>
      <c r="J251" s="385"/>
      <c r="K251" s="385"/>
      <c r="L251" s="385"/>
      <c r="M251" s="385"/>
      <c r="N251" s="386"/>
    </row>
  </sheetData>
  <sheetProtection algorithmName="SHA-512" hashValue="29hKoAkKykSfIagLlP4Nobcv7sx5T5p49eW2X+qNHEWRYrQ53CfR7r16++WOY/4iwkklQ5GkTsCXUi8whKG5Ow==" saltValue="lEVxM1xB8eVEi6brJ6BHIA==" spinCount="100000" sheet="1" objects="1" scenarios="1"/>
  <mergeCells count="386">
    <mergeCell ref="I110:N111"/>
    <mergeCell ref="I124:N125"/>
    <mergeCell ref="I138:N139"/>
    <mergeCell ref="I152:N153"/>
    <mergeCell ref="I166:N167"/>
    <mergeCell ref="I105:K105"/>
    <mergeCell ref="I63:K63"/>
    <mergeCell ref="I132:K132"/>
    <mergeCell ref="A108:B108"/>
    <mergeCell ref="I106:K106"/>
    <mergeCell ref="A95:B95"/>
    <mergeCell ref="I93:K93"/>
    <mergeCell ref="I95:K95"/>
    <mergeCell ref="A103:B103"/>
    <mergeCell ref="A96:B96"/>
    <mergeCell ref="A97:B97"/>
    <mergeCell ref="A99:F99"/>
    <mergeCell ref="I99:N99"/>
    <mergeCell ref="A100:B101"/>
    <mergeCell ref="C100:D100"/>
    <mergeCell ref="I100:J101"/>
    <mergeCell ref="C101:D101"/>
    <mergeCell ref="I107:K107"/>
    <mergeCell ref="A104:B104"/>
    <mergeCell ref="A105:B105"/>
    <mergeCell ref="A106:B106"/>
    <mergeCell ref="I104:K104"/>
    <mergeCell ref="A107:B107"/>
    <mergeCell ref="I108:K108"/>
    <mergeCell ref="I96:N97"/>
    <mergeCell ref="A90:B90"/>
    <mergeCell ref="A91:B91"/>
    <mergeCell ref="A92:B92"/>
    <mergeCell ref="I90:K90"/>
    <mergeCell ref="A93:B93"/>
    <mergeCell ref="I91:K91"/>
    <mergeCell ref="A94:B94"/>
    <mergeCell ref="I92:K92"/>
    <mergeCell ref="I94:K94"/>
    <mergeCell ref="A89:B89"/>
    <mergeCell ref="C86:D86"/>
    <mergeCell ref="A85:F85"/>
    <mergeCell ref="I85:N85"/>
    <mergeCell ref="A86:B87"/>
    <mergeCell ref="I86:J87"/>
    <mergeCell ref="C87:D87"/>
    <mergeCell ref="A69:B69"/>
    <mergeCell ref="A71:F71"/>
    <mergeCell ref="I71:N71"/>
    <mergeCell ref="A72:B73"/>
    <mergeCell ref="C72:D72"/>
    <mergeCell ref="I72:J73"/>
    <mergeCell ref="C73:D73"/>
    <mergeCell ref="I68:N69"/>
    <mergeCell ref="I82:N83"/>
    <mergeCell ref="A38:B38"/>
    <mergeCell ref="A39:B39"/>
    <mergeCell ref="A51:B51"/>
    <mergeCell ref="A52:B52"/>
    <mergeCell ref="A75:B75"/>
    <mergeCell ref="A76:B76"/>
    <mergeCell ref="I64:K64"/>
    <mergeCell ref="I65:K65"/>
    <mergeCell ref="I66:K66"/>
    <mergeCell ref="I67:K67"/>
    <mergeCell ref="I54:N55"/>
    <mergeCell ref="A22:B22"/>
    <mergeCell ref="A23:B23"/>
    <mergeCell ref="A25:B25"/>
    <mergeCell ref="A26:B26"/>
    <mergeCell ref="A15:F15"/>
    <mergeCell ref="A16:F16"/>
    <mergeCell ref="I15:N15"/>
    <mergeCell ref="A34:B34"/>
    <mergeCell ref="A35:B35"/>
    <mergeCell ref="A54:B54"/>
    <mergeCell ref="A55:B55"/>
    <mergeCell ref="I24:K24"/>
    <mergeCell ref="A40:B40"/>
    <mergeCell ref="I23:K23"/>
    <mergeCell ref="A57:F57"/>
    <mergeCell ref="I57:N57"/>
    <mergeCell ref="A58:B59"/>
    <mergeCell ref="C58:D58"/>
    <mergeCell ref="I58:J59"/>
    <mergeCell ref="C59:D59"/>
    <mergeCell ref="A29:F29"/>
    <mergeCell ref="I29:N29"/>
    <mergeCell ref="C30:D30"/>
    <mergeCell ref="C31:D31"/>
    <mergeCell ref="A30:B31"/>
    <mergeCell ref="I30:J31"/>
    <mergeCell ref="C44:D44"/>
    <mergeCell ref="I44:J45"/>
    <mergeCell ref="C45:D45"/>
    <mergeCell ref="A53:B53"/>
    <mergeCell ref="A24:B24"/>
    <mergeCell ref="A36:B36"/>
    <mergeCell ref="A37:B37"/>
    <mergeCell ref="A61:B61"/>
    <mergeCell ref="A62:B62"/>
    <mergeCell ref="I62:K62"/>
    <mergeCell ref="A41:B41"/>
    <mergeCell ref="I52:K52"/>
    <mergeCell ref="I53:K53"/>
    <mergeCell ref="A33:B33"/>
    <mergeCell ref="I34:K34"/>
    <mergeCell ref="I35:K35"/>
    <mergeCell ref="I36:K36"/>
    <mergeCell ref="I37:K37"/>
    <mergeCell ref="I38:K38"/>
    <mergeCell ref="I39:K39"/>
    <mergeCell ref="A47:B47"/>
    <mergeCell ref="A48:B48"/>
    <mergeCell ref="I48:K48"/>
    <mergeCell ref="A49:B49"/>
    <mergeCell ref="I49:K49"/>
    <mergeCell ref="A50:B50"/>
    <mergeCell ref="I50:K50"/>
    <mergeCell ref="I51:K51"/>
    <mergeCell ref="A43:F43"/>
    <mergeCell ref="I43:N43"/>
    <mergeCell ref="A44:B45"/>
    <mergeCell ref="I4:N8"/>
    <mergeCell ref="I10:N13"/>
    <mergeCell ref="A18:B18"/>
    <mergeCell ref="I18:J18"/>
    <mergeCell ref="A19:B19"/>
    <mergeCell ref="I16:N16"/>
    <mergeCell ref="I20:K20"/>
    <mergeCell ref="I21:K21"/>
    <mergeCell ref="I19:K19"/>
    <mergeCell ref="A4:B4"/>
    <mergeCell ref="A5:B5"/>
    <mergeCell ref="A6:B6"/>
    <mergeCell ref="A8:B8"/>
    <mergeCell ref="A9:B9"/>
    <mergeCell ref="A11:B11"/>
    <mergeCell ref="C11:D11"/>
    <mergeCell ref="C8:D8"/>
    <mergeCell ref="A12:B12"/>
    <mergeCell ref="C5:F5"/>
    <mergeCell ref="C6:F6"/>
    <mergeCell ref="A20:B20"/>
    <mergeCell ref="A21:B21"/>
    <mergeCell ref="A117:B117"/>
    <mergeCell ref="A118:B118"/>
    <mergeCell ref="A119:B119"/>
    <mergeCell ref="A120:B120"/>
    <mergeCell ref="I118:K118"/>
    <mergeCell ref="I119:K119"/>
    <mergeCell ref="A1:N1"/>
    <mergeCell ref="I22:K22"/>
    <mergeCell ref="A7:B7"/>
    <mergeCell ref="A82:B82"/>
    <mergeCell ref="A83:B83"/>
    <mergeCell ref="A77:B77"/>
    <mergeCell ref="A78:B78"/>
    <mergeCell ref="A79:B79"/>
    <mergeCell ref="A80:B80"/>
    <mergeCell ref="A81:B81"/>
    <mergeCell ref="I76:K76"/>
    <mergeCell ref="I77:K77"/>
    <mergeCell ref="I78:K78"/>
    <mergeCell ref="I79:K79"/>
    <mergeCell ref="I80:K80"/>
    <mergeCell ref="I81:K81"/>
    <mergeCell ref="A63:B63"/>
    <mergeCell ref="A64:B64"/>
    <mergeCell ref="I120:K120"/>
    <mergeCell ref="A124:B124"/>
    <mergeCell ref="A125:B125"/>
    <mergeCell ref="A121:B121"/>
    <mergeCell ref="I121:K121"/>
    <mergeCell ref="A122:B122"/>
    <mergeCell ref="I122:K122"/>
    <mergeCell ref="A123:B123"/>
    <mergeCell ref="I123:K123"/>
    <mergeCell ref="A134:B134"/>
    <mergeCell ref="I134:K134"/>
    <mergeCell ref="A135:B135"/>
    <mergeCell ref="I135:K135"/>
    <mergeCell ref="I136:K136"/>
    <mergeCell ref="A131:B131"/>
    <mergeCell ref="A127:F127"/>
    <mergeCell ref="I127:N127"/>
    <mergeCell ref="A128:B129"/>
    <mergeCell ref="C128:D128"/>
    <mergeCell ref="I128:J129"/>
    <mergeCell ref="C129:D129"/>
    <mergeCell ref="A152:B152"/>
    <mergeCell ref="I150:K150"/>
    <mergeCell ref="A153:B153"/>
    <mergeCell ref="I151:K151"/>
    <mergeCell ref="A155:F155"/>
    <mergeCell ref="I155:N155"/>
    <mergeCell ref="A148:B148"/>
    <mergeCell ref="A149:B149"/>
    <mergeCell ref="A150:B150"/>
    <mergeCell ref="I148:K148"/>
    <mergeCell ref="A151:B151"/>
    <mergeCell ref="I149:K149"/>
    <mergeCell ref="A142:B143"/>
    <mergeCell ref="C142:D142"/>
    <mergeCell ref="I142:J143"/>
    <mergeCell ref="C143:D143"/>
    <mergeCell ref="A145:B145"/>
    <mergeCell ref="A146:B146"/>
    <mergeCell ref="I146:K146"/>
    <mergeCell ref="A147:B147"/>
    <mergeCell ref="I147:K147"/>
    <mergeCell ref="A139:B139"/>
    <mergeCell ref="I137:K137"/>
    <mergeCell ref="A141:F141"/>
    <mergeCell ref="I141:N141"/>
    <mergeCell ref="A132:B132"/>
    <mergeCell ref="A65:B65"/>
    <mergeCell ref="A66:B66"/>
    <mergeCell ref="A67:B67"/>
    <mergeCell ref="A68:B68"/>
    <mergeCell ref="I109:K109"/>
    <mergeCell ref="A110:B110"/>
    <mergeCell ref="A111:B111"/>
    <mergeCell ref="A113:F113"/>
    <mergeCell ref="I113:N113"/>
    <mergeCell ref="A114:B115"/>
    <mergeCell ref="C114:D114"/>
    <mergeCell ref="I114:J115"/>
    <mergeCell ref="C115:D115"/>
    <mergeCell ref="A109:B109"/>
    <mergeCell ref="A136:B136"/>
    <mergeCell ref="A137:B137"/>
    <mergeCell ref="A138:B138"/>
    <mergeCell ref="A133:B133"/>
    <mergeCell ref="I133:K133"/>
    <mergeCell ref="A156:B157"/>
    <mergeCell ref="C156:D156"/>
    <mergeCell ref="I156:J157"/>
    <mergeCell ref="C157:D157"/>
    <mergeCell ref="A159:B159"/>
    <mergeCell ref="A160:B160"/>
    <mergeCell ref="I160:K160"/>
    <mergeCell ref="A161:B161"/>
    <mergeCell ref="I161:K161"/>
    <mergeCell ref="A162:B162"/>
    <mergeCell ref="I162:K162"/>
    <mergeCell ref="A163:B163"/>
    <mergeCell ref="I163:K163"/>
    <mergeCell ref="A164:B164"/>
    <mergeCell ref="I164:K164"/>
    <mergeCell ref="A165:B165"/>
    <mergeCell ref="I165:K165"/>
    <mergeCell ref="A166:B166"/>
    <mergeCell ref="A167:B167"/>
    <mergeCell ref="A169:F169"/>
    <mergeCell ref="I169:N169"/>
    <mergeCell ref="A170:B171"/>
    <mergeCell ref="C170:D170"/>
    <mergeCell ref="I170:J171"/>
    <mergeCell ref="C171:D171"/>
    <mergeCell ref="A173:B173"/>
    <mergeCell ref="A174:B174"/>
    <mergeCell ref="I174:K174"/>
    <mergeCell ref="A175:B175"/>
    <mergeCell ref="I175:K175"/>
    <mergeCell ref="A176:B176"/>
    <mergeCell ref="I176:K176"/>
    <mergeCell ref="A177:B177"/>
    <mergeCell ref="I177:K177"/>
    <mergeCell ref="A178:B178"/>
    <mergeCell ref="I178:K178"/>
    <mergeCell ref="A179:B179"/>
    <mergeCell ref="I179:K179"/>
    <mergeCell ref="A180:B180"/>
    <mergeCell ref="A181:B181"/>
    <mergeCell ref="A183:F183"/>
    <mergeCell ref="I183:N183"/>
    <mergeCell ref="A184:B185"/>
    <mergeCell ref="C184:D184"/>
    <mergeCell ref="I184:J185"/>
    <mergeCell ref="C185:D185"/>
    <mergeCell ref="A187:B187"/>
    <mergeCell ref="I180:N181"/>
    <mergeCell ref="A188:B188"/>
    <mergeCell ref="I188:K188"/>
    <mergeCell ref="A189:B189"/>
    <mergeCell ref="I189:K189"/>
    <mergeCell ref="A190:B190"/>
    <mergeCell ref="I190:K190"/>
    <mergeCell ref="A191:B191"/>
    <mergeCell ref="I191:K191"/>
    <mergeCell ref="A192:B192"/>
    <mergeCell ref="I192:K192"/>
    <mergeCell ref="A193:B193"/>
    <mergeCell ref="I193:K193"/>
    <mergeCell ref="A194:B194"/>
    <mergeCell ref="A195:B195"/>
    <mergeCell ref="A197:F197"/>
    <mergeCell ref="I197:N197"/>
    <mergeCell ref="A198:B199"/>
    <mergeCell ref="C198:D198"/>
    <mergeCell ref="I198:J199"/>
    <mergeCell ref="C199:D199"/>
    <mergeCell ref="I194:N195"/>
    <mergeCell ref="A201:B201"/>
    <mergeCell ref="A202:B202"/>
    <mergeCell ref="I202:K202"/>
    <mergeCell ref="A203:B203"/>
    <mergeCell ref="I203:K203"/>
    <mergeCell ref="A204:B204"/>
    <mergeCell ref="I204:K204"/>
    <mergeCell ref="A205:B205"/>
    <mergeCell ref="I205:K205"/>
    <mergeCell ref="A206:B206"/>
    <mergeCell ref="I206:K206"/>
    <mergeCell ref="A207:B207"/>
    <mergeCell ref="I207:K207"/>
    <mergeCell ref="A208:B208"/>
    <mergeCell ref="A209:B209"/>
    <mergeCell ref="A211:F211"/>
    <mergeCell ref="I211:N211"/>
    <mergeCell ref="A212:B213"/>
    <mergeCell ref="C212:D212"/>
    <mergeCell ref="I212:J213"/>
    <mergeCell ref="C213:D213"/>
    <mergeCell ref="I208:N209"/>
    <mergeCell ref="A215:B215"/>
    <mergeCell ref="A216:B216"/>
    <mergeCell ref="I216:K216"/>
    <mergeCell ref="A217:B217"/>
    <mergeCell ref="I217:K217"/>
    <mergeCell ref="A218:B218"/>
    <mergeCell ref="I218:K218"/>
    <mergeCell ref="A219:B219"/>
    <mergeCell ref="I219:K219"/>
    <mergeCell ref="A220:B220"/>
    <mergeCell ref="I220:K220"/>
    <mergeCell ref="A221:B221"/>
    <mergeCell ref="I221:K221"/>
    <mergeCell ref="A222:B222"/>
    <mergeCell ref="A223:B223"/>
    <mergeCell ref="A225:F225"/>
    <mergeCell ref="I225:N225"/>
    <mergeCell ref="A226:B227"/>
    <mergeCell ref="C226:D226"/>
    <mergeCell ref="I226:J227"/>
    <mergeCell ref="C227:D227"/>
    <mergeCell ref="I222:N223"/>
    <mergeCell ref="A229:B229"/>
    <mergeCell ref="A230:B230"/>
    <mergeCell ref="I230:K230"/>
    <mergeCell ref="A231:B231"/>
    <mergeCell ref="I231:K231"/>
    <mergeCell ref="A232:B232"/>
    <mergeCell ref="I232:K232"/>
    <mergeCell ref="A233:B233"/>
    <mergeCell ref="I233:K233"/>
    <mergeCell ref="A234:B234"/>
    <mergeCell ref="I234:K234"/>
    <mergeCell ref="A235:B235"/>
    <mergeCell ref="I235:K235"/>
    <mergeCell ref="A236:B236"/>
    <mergeCell ref="A237:B237"/>
    <mergeCell ref="A239:F239"/>
    <mergeCell ref="I239:N239"/>
    <mergeCell ref="A240:B241"/>
    <mergeCell ref="C240:D240"/>
    <mergeCell ref="I240:J241"/>
    <mergeCell ref="C241:D241"/>
    <mergeCell ref="I236:N237"/>
    <mergeCell ref="A248:B248"/>
    <mergeCell ref="I248:K248"/>
    <mergeCell ref="A249:B249"/>
    <mergeCell ref="I249:K249"/>
    <mergeCell ref="A250:B250"/>
    <mergeCell ref="A251:B251"/>
    <mergeCell ref="A243:B243"/>
    <mergeCell ref="A244:B244"/>
    <mergeCell ref="I244:K244"/>
    <mergeCell ref="A245:B245"/>
    <mergeCell ref="I245:K245"/>
    <mergeCell ref="A246:B246"/>
    <mergeCell ref="I246:K246"/>
    <mergeCell ref="A247:B247"/>
    <mergeCell ref="I247:K247"/>
    <mergeCell ref="I250:N251"/>
  </mergeCells>
  <dataValidations count="1">
    <dataValidation type="list" allowBlank="1" showInputMessage="1" showErrorMessage="1" sqref="M31 M45 M59 M73 M87 M101 M115 M129 M143 M157 M171 M185 M199 M213 M227 M241" xr:uid="{00000000-0002-0000-0100-000000000000}">
      <formula1>"Ja, Nein"</formula1>
    </dataValidation>
  </dataValidations>
  <pageMargins left="0.70866141732283472" right="0.70866141732283472" top="0.78740157480314965" bottom="0.78740157480314965" header="0.31496062992125984" footer="0.31496062992125984"/>
  <pageSetup paperSize="8" scale="54" fitToHeight="0" orientation="portrait" cellComments="asDisplayed"/>
  <headerFooter>
    <oddFooter>&amp;C&amp;9&amp;F, &amp;A</oddFooter>
  </headerFooter>
  <rowBreaks count="2" manualBreakCount="2">
    <brk id="84" max="13" man="1"/>
    <brk id="167" max="13" man="1"/>
  </rowBreaks>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dropdown!$B$2:$B$8</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
  <sheetViews>
    <sheetView zoomScale="70" zoomScaleNormal="70" zoomScaleSheetLayoutView="85" workbookViewId="0">
      <selection activeCell="T26" sqref="T26"/>
    </sheetView>
  </sheetViews>
  <sheetFormatPr baseColWidth="10" defaultRowHeight="15.05" x14ac:dyDescent="0.3"/>
  <cols>
    <col min="1" max="1" width="4.44140625" style="52" customWidth="1"/>
    <col min="2" max="2" width="15.44140625" style="52" customWidth="1"/>
    <col min="3" max="3" width="26.5546875" style="52" customWidth="1"/>
    <col min="4" max="4" width="20" style="52" customWidth="1"/>
    <col min="5" max="5" width="14" style="52" customWidth="1"/>
    <col min="6" max="6" width="39.6640625" style="52" customWidth="1"/>
    <col min="7" max="7" width="12.6640625" style="52" customWidth="1"/>
    <col min="8" max="8" width="11" style="52"/>
    <col min="9" max="9" width="35" style="52" customWidth="1"/>
    <col min="10" max="10" width="10.5546875" style="52" customWidth="1"/>
    <col min="11" max="257" width="11" style="52"/>
    <col min="258" max="258" width="4.44140625" style="52" customWidth="1"/>
    <col min="259" max="259" width="26.5546875" style="52" customWidth="1"/>
    <col min="260" max="260" width="20" style="52" customWidth="1"/>
    <col min="261" max="261" width="14" style="52" customWidth="1"/>
    <col min="262" max="262" width="39.6640625" style="52" customWidth="1"/>
    <col min="263" max="263" width="12.6640625" style="52" customWidth="1"/>
    <col min="264" max="264" width="11" style="52"/>
    <col min="265" max="265" width="35" style="52" customWidth="1"/>
    <col min="266" max="266" width="10.5546875" style="52" customWidth="1"/>
    <col min="267" max="513" width="11" style="52"/>
    <col min="514" max="514" width="4.44140625" style="52" customWidth="1"/>
    <col min="515" max="515" width="26.5546875" style="52" customWidth="1"/>
    <col min="516" max="516" width="20" style="52" customWidth="1"/>
    <col min="517" max="517" width="14" style="52" customWidth="1"/>
    <col min="518" max="518" width="39.6640625" style="52" customWidth="1"/>
    <col min="519" max="519" width="12.6640625" style="52" customWidth="1"/>
    <col min="520" max="520" width="11" style="52"/>
    <col min="521" max="521" width="35" style="52" customWidth="1"/>
    <col min="522" max="522" width="10.5546875" style="52" customWidth="1"/>
    <col min="523" max="769" width="11" style="52"/>
    <col min="770" max="770" width="4.44140625" style="52" customWidth="1"/>
    <col min="771" max="771" width="26.5546875" style="52" customWidth="1"/>
    <col min="772" max="772" width="20" style="52" customWidth="1"/>
    <col min="773" max="773" width="14" style="52" customWidth="1"/>
    <col min="774" max="774" width="39.6640625" style="52" customWidth="1"/>
    <col min="775" max="775" width="12.6640625" style="52" customWidth="1"/>
    <col min="776" max="776" width="11" style="52"/>
    <col min="777" max="777" width="35" style="52" customWidth="1"/>
    <col min="778" max="778" width="10.5546875" style="52" customWidth="1"/>
    <col min="779" max="1025" width="11" style="52"/>
    <col min="1026" max="1026" width="4.44140625" style="52" customWidth="1"/>
    <col min="1027" max="1027" width="26.5546875" style="52" customWidth="1"/>
    <col min="1028" max="1028" width="20" style="52" customWidth="1"/>
    <col min="1029" max="1029" width="14" style="52" customWidth="1"/>
    <col min="1030" max="1030" width="39.6640625" style="52" customWidth="1"/>
    <col min="1031" max="1031" width="12.6640625" style="52" customWidth="1"/>
    <col min="1032" max="1032" width="11" style="52"/>
    <col min="1033" max="1033" width="35" style="52" customWidth="1"/>
    <col min="1034" max="1034" width="10.5546875" style="52" customWidth="1"/>
    <col min="1035" max="1281" width="11" style="52"/>
    <col min="1282" max="1282" width="4.44140625" style="52" customWidth="1"/>
    <col min="1283" max="1283" width="26.5546875" style="52" customWidth="1"/>
    <col min="1284" max="1284" width="20" style="52" customWidth="1"/>
    <col min="1285" max="1285" width="14" style="52" customWidth="1"/>
    <col min="1286" max="1286" width="39.6640625" style="52" customWidth="1"/>
    <col min="1287" max="1287" width="12.6640625" style="52" customWidth="1"/>
    <col min="1288" max="1288" width="11" style="52"/>
    <col min="1289" max="1289" width="35" style="52" customWidth="1"/>
    <col min="1290" max="1290" width="10.5546875" style="52" customWidth="1"/>
    <col min="1291" max="1537" width="11" style="52"/>
    <col min="1538" max="1538" width="4.44140625" style="52" customWidth="1"/>
    <col min="1539" max="1539" width="26.5546875" style="52" customWidth="1"/>
    <col min="1540" max="1540" width="20" style="52" customWidth="1"/>
    <col min="1541" max="1541" width="14" style="52" customWidth="1"/>
    <col min="1542" max="1542" width="39.6640625" style="52" customWidth="1"/>
    <col min="1543" max="1543" width="12.6640625" style="52" customWidth="1"/>
    <col min="1544" max="1544" width="11" style="52"/>
    <col min="1545" max="1545" width="35" style="52" customWidth="1"/>
    <col min="1546" max="1546" width="10.5546875" style="52" customWidth="1"/>
    <col min="1547" max="1793" width="11" style="52"/>
    <col min="1794" max="1794" width="4.44140625" style="52" customWidth="1"/>
    <col min="1795" max="1795" width="26.5546875" style="52" customWidth="1"/>
    <col min="1796" max="1796" width="20" style="52" customWidth="1"/>
    <col min="1797" max="1797" width="14" style="52" customWidth="1"/>
    <col min="1798" max="1798" width="39.6640625" style="52" customWidth="1"/>
    <col min="1799" max="1799" width="12.6640625" style="52" customWidth="1"/>
    <col min="1800" max="1800" width="11" style="52"/>
    <col min="1801" max="1801" width="35" style="52" customWidth="1"/>
    <col min="1802" max="1802" width="10.5546875" style="52" customWidth="1"/>
    <col min="1803" max="2049" width="11" style="52"/>
    <col min="2050" max="2050" width="4.44140625" style="52" customWidth="1"/>
    <col min="2051" max="2051" width="26.5546875" style="52" customWidth="1"/>
    <col min="2052" max="2052" width="20" style="52" customWidth="1"/>
    <col min="2053" max="2053" width="14" style="52" customWidth="1"/>
    <col min="2054" max="2054" width="39.6640625" style="52" customWidth="1"/>
    <col min="2055" max="2055" width="12.6640625" style="52" customWidth="1"/>
    <col min="2056" max="2056" width="11" style="52"/>
    <col min="2057" max="2057" width="35" style="52" customWidth="1"/>
    <col min="2058" max="2058" width="10.5546875" style="52" customWidth="1"/>
    <col min="2059" max="2305" width="11" style="52"/>
    <col min="2306" max="2306" width="4.44140625" style="52" customWidth="1"/>
    <col min="2307" max="2307" width="26.5546875" style="52" customWidth="1"/>
    <col min="2308" max="2308" width="20" style="52" customWidth="1"/>
    <col min="2309" max="2309" width="14" style="52" customWidth="1"/>
    <col min="2310" max="2310" width="39.6640625" style="52" customWidth="1"/>
    <col min="2311" max="2311" width="12.6640625" style="52" customWidth="1"/>
    <col min="2312" max="2312" width="11" style="52"/>
    <col min="2313" max="2313" width="35" style="52" customWidth="1"/>
    <col min="2314" max="2314" width="10.5546875" style="52" customWidth="1"/>
    <col min="2315" max="2561" width="11" style="52"/>
    <col min="2562" max="2562" width="4.44140625" style="52" customWidth="1"/>
    <col min="2563" max="2563" width="26.5546875" style="52" customWidth="1"/>
    <col min="2564" max="2564" width="20" style="52" customWidth="1"/>
    <col min="2565" max="2565" width="14" style="52" customWidth="1"/>
    <col min="2566" max="2566" width="39.6640625" style="52" customWidth="1"/>
    <col min="2567" max="2567" width="12.6640625" style="52" customWidth="1"/>
    <col min="2568" max="2568" width="11" style="52"/>
    <col min="2569" max="2569" width="35" style="52" customWidth="1"/>
    <col min="2570" max="2570" width="10.5546875" style="52" customWidth="1"/>
    <col min="2571" max="2817" width="11" style="52"/>
    <col min="2818" max="2818" width="4.44140625" style="52" customWidth="1"/>
    <col min="2819" max="2819" width="26.5546875" style="52" customWidth="1"/>
    <col min="2820" max="2820" width="20" style="52" customWidth="1"/>
    <col min="2821" max="2821" width="14" style="52" customWidth="1"/>
    <col min="2822" max="2822" width="39.6640625" style="52" customWidth="1"/>
    <col min="2823" max="2823" width="12.6640625" style="52" customWidth="1"/>
    <col min="2824" max="2824" width="11" style="52"/>
    <col min="2825" max="2825" width="35" style="52" customWidth="1"/>
    <col min="2826" max="2826" width="10.5546875" style="52" customWidth="1"/>
    <col min="2827" max="3073" width="11" style="52"/>
    <col min="3074" max="3074" width="4.44140625" style="52" customWidth="1"/>
    <col min="3075" max="3075" width="26.5546875" style="52" customWidth="1"/>
    <col min="3076" max="3076" width="20" style="52" customWidth="1"/>
    <col min="3077" max="3077" width="14" style="52" customWidth="1"/>
    <col min="3078" max="3078" width="39.6640625" style="52" customWidth="1"/>
    <col min="3079" max="3079" width="12.6640625" style="52" customWidth="1"/>
    <col min="3080" max="3080" width="11" style="52"/>
    <col min="3081" max="3081" width="35" style="52" customWidth="1"/>
    <col min="3082" max="3082" width="10.5546875" style="52" customWidth="1"/>
    <col min="3083" max="3329" width="11" style="52"/>
    <col min="3330" max="3330" width="4.44140625" style="52" customWidth="1"/>
    <col min="3331" max="3331" width="26.5546875" style="52" customWidth="1"/>
    <col min="3332" max="3332" width="20" style="52" customWidth="1"/>
    <col min="3333" max="3333" width="14" style="52" customWidth="1"/>
    <col min="3334" max="3334" width="39.6640625" style="52" customWidth="1"/>
    <col min="3335" max="3335" width="12.6640625" style="52" customWidth="1"/>
    <col min="3336" max="3336" width="11" style="52"/>
    <col min="3337" max="3337" width="35" style="52" customWidth="1"/>
    <col min="3338" max="3338" width="10.5546875" style="52" customWidth="1"/>
    <col min="3339" max="3585" width="11" style="52"/>
    <col min="3586" max="3586" width="4.44140625" style="52" customWidth="1"/>
    <col min="3587" max="3587" width="26.5546875" style="52" customWidth="1"/>
    <col min="3588" max="3588" width="20" style="52" customWidth="1"/>
    <col min="3589" max="3589" width="14" style="52" customWidth="1"/>
    <col min="3590" max="3590" width="39.6640625" style="52" customWidth="1"/>
    <col min="3591" max="3591" width="12.6640625" style="52" customWidth="1"/>
    <col min="3592" max="3592" width="11" style="52"/>
    <col min="3593" max="3593" width="35" style="52" customWidth="1"/>
    <col min="3594" max="3594" width="10.5546875" style="52" customWidth="1"/>
    <col min="3595" max="3841" width="11" style="52"/>
    <col min="3842" max="3842" width="4.44140625" style="52" customWidth="1"/>
    <col min="3843" max="3843" width="26.5546875" style="52" customWidth="1"/>
    <col min="3844" max="3844" width="20" style="52" customWidth="1"/>
    <col min="3845" max="3845" width="14" style="52" customWidth="1"/>
    <col min="3846" max="3846" width="39.6640625" style="52" customWidth="1"/>
    <col min="3847" max="3847" width="12.6640625" style="52" customWidth="1"/>
    <col min="3848" max="3848" width="11" style="52"/>
    <col min="3849" max="3849" width="35" style="52" customWidth="1"/>
    <col min="3850" max="3850" width="10.5546875" style="52" customWidth="1"/>
    <col min="3851" max="4097" width="11" style="52"/>
    <col min="4098" max="4098" width="4.44140625" style="52" customWidth="1"/>
    <col min="4099" max="4099" width="26.5546875" style="52" customWidth="1"/>
    <col min="4100" max="4100" width="20" style="52" customWidth="1"/>
    <col min="4101" max="4101" width="14" style="52" customWidth="1"/>
    <col min="4102" max="4102" width="39.6640625" style="52" customWidth="1"/>
    <col min="4103" max="4103" width="12.6640625" style="52" customWidth="1"/>
    <col min="4104" max="4104" width="11" style="52"/>
    <col min="4105" max="4105" width="35" style="52" customWidth="1"/>
    <col min="4106" max="4106" width="10.5546875" style="52" customWidth="1"/>
    <col min="4107" max="4353" width="11" style="52"/>
    <col min="4354" max="4354" width="4.44140625" style="52" customWidth="1"/>
    <col min="4355" max="4355" width="26.5546875" style="52" customWidth="1"/>
    <col min="4356" max="4356" width="20" style="52" customWidth="1"/>
    <col min="4357" max="4357" width="14" style="52" customWidth="1"/>
    <col min="4358" max="4358" width="39.6640625" style="52" customWidth="1"/>
    <col min="4359" max="4359" width="12.6640625" style="52" customWidth="1"/>
    <col min="4360" max="4360" width="11" style="52"/>
    <col min="4361" max="4361" width="35" style="52" customWidth="1"/>
    <col min="4362" max="4362" width="10.5546875" style="52" customWidth="1"/>
    <col min="4363" max="4609" width="11" style="52"/>
    <col min="4610" max="4610" width="4.44140625" style="52" customWidth="1"/>
    <col min="4611" max="4611" width="26.5546875" style="52" customWidth="1"/>
    <col min="4612" max="4612" width="20" style="52" customWidth="1"/>
    <col min="4613" max="4613" width="14" style="52" customWidth="1"/>
    <col min="4614" max="4614" width="39.6640625" style="52" customWidth="1"/>
    <col min="4615" max="4615" width="12.6640625" style="52" customWidth="1"/>
    <col min="4616" max="4616" width="11" style="52"/>
    <col min="4617" max="4617" width="35" style="52" customWidth="1"/>
    <col min="4618" max="4618" width="10.5546875" style="52" customWidth="1"/>
    <col min="4619" max="4865" width="11" style="52"/>
    <col min="4866" max="4866" width="4.44140625" style="52" customWidth="1"/>
    <col min="4867" max="4867" width="26.5546875" style="52" customWidth="1"/>
    <col min="4868" max="4868" width="20" style="52" customWidth="1"/>
    <col min="4869" max="4869" width="14" style="52" customWidth="1"/>
    <col min="4870" max="4870" width="39.6640625" style="52" customWidth="1"/>
    <col min="4871" max="4871" width="12.6640625" style="52" customWidth="1"/>
    <col min="4872" max="4872" width="11" style="52"/>
    <col min="4873" max="4873" width="35" style="52" customWidth="1"/>
    <col min="4874" max="4874" width="10.5546875" style="52" customWidth="1"/>
    <col min="4875" max="5121" width="11" style="52"/>
    <col min="5122" max="5122" width="4.44140625" style="52" customWidth="1"/>
    <col min="5123" max="5123" width="26.5546875" style="52" customWidth="1"/>
    <col min="5124" max="5124" width="20" style="52" customWidth="1"/>
    <col min="5125" max="5125" width="14" style="52" customWidth="1"/>
    <col min="5126" max="5126" width="39.6640625" style="52" customWidth="1"/>
    <col min="5127" max="5127" width="12.6640625" style="52" customWidth="1"/>
    <col min="5128" max="5128" width="11" style="52"/>
    <col min="5129" max="5129" width="35" style="52" customWidth="1"/>
    <col min="5130" max="5130" width="10.5546875" style="52" customWidth="1"/>
    <col min="5131" max="5377" width="11" style="52"/>
    <col min="5378" max="5378" width="4.44140625" style="52" customWidth="1"/>
    <col min="5379" max="5379" width="26.5546875" style="52" customWidth="1"/>
    <col min="5380" max="5380" width="20" style="52" customWidth="1"/>
    <col min="5381" max="5381" width="14" style="52" customWidth="1"/>
    <col min="5382" max="5382" width="39.6640625" style="52" customWidth="1"/>
    <col min="5383" max="5383" width="12.6640625" style="52" customWidth="1"/>
    <col min="5384" max="5384" width="11" style="52"/>
    <col min="5385" max="5385" width="35" style="52" customWidth="1"/>
    <col min="5386" max="5386" width="10.5546875" style="52" customWidth="1"/>
    <col min="5387" max="5633" width="11" style="52"/>
    <col min="5634" max="5634" width="4.44140625" style="52" customWidth="1"/>
    <col min="5635" max="5635" width="26.5546875" style="52" customWidth="1"/>
    <col min="5636" max="5636" width="20" style="52" customWidth="1"/>
    <col min="5637" max="5637" width="14" style="52" customWidth="1"/>
    <col min="5638" max="5638" width="39.6640625" style="52" customWidth="1"/>
    <col min="5639" max="5639" width="12.6640625" style="52" customWidth="1"/>
    <col min="5640" max="5640" width="11" style="52"/>
    <col min="5641" max="5641" width="35" style="52" customWidth="1"/>
    <col min="5642" max="5642" width="10.5546875" style="52" customWidth="1"/>
    <col min="5643" max="5889" width="11" style="52"/>
    <col min="5890" max="5890" width="4.44140625" style="52" customWidth="1"/>
    <col min="5891" max="5891" width="26.5546875" style="52" customWidth="1"/>
    <col min="5892" max="5892" width="20" style="52" customWidth="1"/>
    <col min="5893" max="5893" width="14" style="52" customWidth="1"/>
    <col min="5894" max="5894" width="39.6640625" style="52" customWidth="1"/>
    <col min="5895" max="5895" width="12.6640625" style="52" customWidth="1"/>
    <col min="5896" max="5896" width="11" style="52"/>
    <col min="5897" max="5897" width="35" style="52" customWidth="1"/>
    <col min="5898" max="5898" width="10.5546875" style="52" customWidth="1"/>
    <col min="5899" max="6145" width="11" style="52"/>
    <col min="6146" max="6146" width="4.44140625" style="52" customWidth="1"/>
    <col min="6147" max="6147" width="26.5546875" style="52" customWidth="1"/>
    <col min="6148" max="6148" width="20" style="52" customWidth="1"/>
    <col min="6149" max="6149" width="14" style="52" customWidth="1"/>
    <col min="6150" max="6150" width="39.6640625" style="52" customWidth="1"/>
    <col min="6151" max="6151" width="12.6640625" style="52" customWidth="1"/>
    <col min="6152" max="6152" width="11" style="52"/>
    <col min="6153" max="6153" width="35" style="52" customWidth="1"/>
    <col min="6154" max="6154" width="10.5546875" style="52" customWidth="1"/>
    <col min="6155" max="6401" width="11" style="52"/>
    <col min="6402" max="6402" width="4.44140625" style="52" customWidth="1"/>
    <col min="6403" max="6403" width="26.5546875" style="52" customWidth="1"/>
    <col min="6404" max="6404" width="20" style="52" customWidth="1"/>
    <col min="6405" max="6405" width="14" style="52" customWidth="1"/>
    <col min="6406" max="6406" width="39.6640625" style="52" customWidth="1"/>
    <col min="6407" max="6407" width="12.6640625" style="52" customWidth="1"/>
    <col min="6408" max="6408" width="11" style="52"/>
    <col min="6409" max="6409" width="35" style="52" customWidth="1"/>
    <col min="6410" max="6410" width="10.5546875" style="52" customWidth="1"/>
    <col min="6411" max="6657" width="11" style="52"/>
    <col min="6658" max="6658" width="4.44140625" style="52" customWidth="1"/>
    <col min="6659" max="6659" width="26.5546875" style="52" customWidth="1"/>
    <col min="6660" max="6660" width="20" style="52" customWidth="1"/>
    <col min="6661" max="6661" width="14" style="52" customWidth="1"/>
    <col min="6662" max="6662" width="39.6640625" style="52" customWidth="1"/>
    <col min="6663" max="6663" width="12.6640625" style="52" customWidth="1"/>
    <col min="6664" max="6664" width="11" style="52"/>
    <col min="6665" max="6665" width="35" style="52" customWidth="1"/>
    <col min="6666" max="6666" width="10.5546875" style="52" customWidth="1"/>
    <col min="6667" max="6913" width="11" style="52"/>
    <col min="6914" max="6914" width="4.44140625" style="52" customWidth="1"/>
    <col min="6915" max="6915" width="26.5546875" style="52" customWidth="1"/>
    <col min="6916" max="6916" width="20" style="52" customWidth="1"/>
    <col min="6917" max="6917" width="14" style="52" customWidth="1"/>
    <col min="6918" max="6918" width="39.6640625" style="52" customWidth="1"/>
    <col min="6919" max="6919" width="12.6640625" style="52" customWidth="1"/>
    <col min="6920" max="6920" width="11" style="52"/>
    <col min="6921" max="6921" width="35" style="52" customWidth="1"/>
    <col min="6922" max="6922" width="10.5546875" style="52" customWidth="1"/>
    <col min="6923" max="7169" width="11" style="52"/>
    <col min="7170" max="7170" width="4.44140625" style="52" customWidth="1"/>
    <col min="7171" max="7171" width="26.5546875" style="52" customWidth="1"/>
    <col min="7172" max="7172" width="20" style="52" customWidth="1"/>
    <col min="7173" max="7173" width="14" style="52" customWidth="1"/>
    <col min="7174" max="7174" width="39.6640625" style="52" customWidth="1"/>
    <col min="7175" max="7175" width="12.6640625" style="52" customWidth="1"/>
    <col min="7176" max="7176" width="11" style="52"/>
    <col min="7177" max="7177" width="35" style="52" customWidth="1"/>
    <col min="7178" max="7178" width="10.5546875" style="52" customWidth="1"/>
    <col min="7179" max="7425" width="11" style="52"/>
    <col min="7426" max="7426" width="4.44140625" style="52" customWidth="1"/>
    <col min="7427" max="7427" width="26.5546875" style="52" customWidth="1"/>
    <col min="7428" max="7428" width="20" style="52" customWidth="1"/>
    <col min="7429" max="7429" width="14" style="52" customWidth="1"/>
    <col min="7430" max="7430" width="39.6640625" style="52" customWidth="1"/>
    <col min="7431" max="7431" width="12.6640625" style="52" customWidth="1"/>
    <col min="7432" max="7432" width="11" style="52"/>
    <col min="7433" max="7433" width="35" style="52" customWidth="1"/>
    <col min="7434" max="7434" width="10.5546875" style="52" customWidth="1"/>
    <col min="7435" max="7681" width="11" style="52"/>
    <col min="7682" max="7682" width="4.44140625" style="52" customWidth="1"/>
    <col min="7683" max="7683" width="26.5546875" style="52" customWidth="1"/>
    <col min="7684" max="7684" width="20" style="52" customWidth="1"/>
    <col min="7685" max="7685" width="14" style="52" customWidth="1"/>
    <col min="7686" max="7686" width="39.6640625" style="52" customWidth="1"/>
    <col min="7687" max="7687" width="12.6640625" style="52" customWidth="1"/>
    <col min="7688" max="7688" width="11" style="52"/>
    <col min="7689" max="7689" width="35" style="52" customWidth="1"/>
    <col min="7690" max="7690" width="10.5546875" style="52" customWidth="1"/>
    <col min="7691" max="7937" width="11" style="52"/>
    <col min="7938" max="7938" width="4.44140625" style="52" customWidth="1"/>
    <col min="7939" max="7939" width="26.5546875" style="52" customWidth="1"/>
    <col min="7940" max="7940" width="20" style="52" customWidth="1"/>
    <col min="7941" max="7941" width="14" style="52" customWidth="1"/>
    <col min="7942" max="7942" width="39.6640625" style="52" customWidth="1"/>
    <col min="7943" max="7943" width="12.6640625" style="52" customWidth="1"/>
    <col min="7944" max="7944" width="11" style="52"/>
    <col min="7945" max="7945" width="35" style="52" customWidth="1"/>
    <col min="7946" max="7946" width="10.5546875" style="52" customWidth="1"/>
    <col min="7947" max="8193" width="11" style="52"/>
    <col min="8194" max="8194" width="4.44140625" style="52" customWidth="1"/>
    <col min="8195" max="8195" width="26.5546875" style="52" customWidth="1"/>
    <col min="8196" max="8196" width="20" style="52" customWidth="1"/>
    <col min="8197" max="8197" width="14" style="52" customWidth="1"/>
    <col min="8198" max="8198" width="39.6640625" style="52" customWidth="1"/>
    <col min="8199" max="8199" width="12.6640625" style="52" customWidth="1"/>
    <col min="8200" max="8200" width="11" style="52"/>
    <col min="8201" max="8201" width="35" style="52" customWidth="1"/>
    <col min="8202" max="8202" width="10.5546875" style="52" customWidth="1"/>
    <col min="8203" max="8449" width="11" style="52"/>
    <col min="8450" max="8450" width="4.44140625" style="52" customWidth="1"/>
    <col min="8451" max="8451" width="26.5546875" style="52" customWidth="1"/>
    <col min="8452" max="8452" width="20" style="52" customWidth="1"/>
    <col min="8453" max="8453" width="14" style="52" customWidth="1"/>
    <col min="8454" max="8454" width="39.6640625" style="52" customWidth="1"/>
    <col min="8455" max="8455" width="12.6640625" style="52" customWidth="1"/>
    <col min="8456" max="8456" width="11" style="52"/>
    <col min="8457" max="8457" width="35" style="52" customWidth="1"/>
    <col min="8458" max="8458" width="10.5546875" style="52" customWidth="1"/>
    <col min="8459" max="8705" width="11" style="52"/>
    <col min="8706" max="8706" width="4.44140625" style="52" customWidth="1"/>
    <col min="8707" max="8707" width="26.5546875" style="52" customWidth="1"/>
    <col min="8708" max="8708" width="20" style="52" customWidth="1"/>
    <col min="8709" max="8709" width="14" style="52" customWidth="1"/>
    <col min="8710" max="8710" width="39.6640625" style="52" customWidth="1"/>
    <col min="8711" max="8711" width="12.6640625" style="52" customWidth="1"/>
    <col min="8712" max="8712" width="11" style="52"/>
    <col min="8713" max="8713" width="35" style="52" customWidth="1"/>
    <col min="8714" max="8714" width="10.5546875" style="52" customWidth="1"/>
    <col min="8715" max="8961" width="11" style="52"/>
    <col min="8962" max="8962" width="4.44140625" style="52" customWidth="1"/>
    <col min="8963" max="8963" width="26.5546875" style="52" customWidth="1"/>
    <col min="8964" max="8964" width="20" style="52" customWidth="1"/>
    <col min="8965" max="8965" width="14" style="52" customWidth="1"/>
    <col min="8966" max="8966" width="39.6640625" style="52" customWidth="1"/>
    <col min="8967" max="8967" width="12.6640625" style="52" customWidth="1"/>
    <col min="8968" max="8968" width="11" style="52"/>
    <col min="8969" max="8969" width="35" style="52" customWidth="1"/>
    <col min="8970" max="8970" width="10.5546875" style="52" customWidth="1"/>
    <col min="8971" max="9217" width="11" style="52"/>
    <col min="9218" max="9218" width="4.44140625" style="52" customWidth="1"/>
    <col min="9219" max="9219" width="26.5546875" style="52" customWidth="1"/>
    <col min="9220" max="9220" width="20" style="52" customWidth="1"/>
    <col min="9221" max="9221" width="14" style="52" customWidth="1"/>
    <col min="9222" max="9222" width="39.6640625" style="52" customWidth="1"/>
    <col min="9223" max="9223" width="12.6640625" style="52" customWidth="1"/>
    <col min="9224" max="9224" width="11" style="52"/>
    <col min="9225" max="9225" width="35" style="52" customWidth="1"/>
    <col min="9226" max="9226" width="10.5546875" style="52" customWidth="1"/>
    <col min="9227" max="9473" width="11" style="52"/>
    <col min="9474" max="9474" width="4.44140625" style="52" customWidth="1"/>
    <col min="9475" max="9475" width="26.5546875" style="52" customWidth="1"/>
    <col min="9476" max="9476" width="20" style="52" customWidth="1"/>
    <col min="9477" max="9477" width="14" style="52" customWidth="1"/>
    <col min="9478" max="9478" width="39.6640625" style="52" customWidth="1"/>
    <col min="9479" max="9479" width="12.6640625" style="52" customWidth="1"/>
    <col min="9480" max="9480" width="11" style="52"/>
    <col min="9481" max="9481" width="35" style="52" customWidth="1"/>
    <col min="9482" max="9482" width="10.5546875" style="52" customWidth="1"/>
    <col min="9483" max="9729" width="11" style="52"/>
    <col min="9730" max="9730" width="4.44140625" style="52" customWidth="1"/>
    <col min="9731" max="9731" width="26.5546875" style="52" customWidth="1"/>
    <col min="9732" max="9732" width="20" style="52" customWidth="1"/>
    <col min="9733" max="9733" width="14" style="52" customWidth="1"/>
    <col min="9734" max="9734" width="39.6640625" style="52" customWidth="1"/>
    <col min="9735" max="9735" width="12.6640625" style="52" customWidth="1"/>
    <col min="9736" max="9736" width="11" style="52"/>
    <col min="9737" max="9737" width="35" style="52" customWidth="1"/>
    <col min="9738" max="9738" width="10.5546875" style="52" customWidth="1"/>
    <col min="9739" max="9985" width="11" style="52"/>
    <col min="9986" max="9986" width="4.44140625" style="52" customWidth="1"/>
    <col min="9987" max="9987" width="26.5546875" style="52" customWidth="1"/>
    <col min="9988" max="9988" width="20" style="52" customWidth="1"/>
    <col min="9989" max="9989" width="14" style="52" customWidth="1"/>
    <col min="9990" max="9990" width="39.6640625" style="52" customWidth="1"/>
    <col min="9991" max="9991" width="12.6640625" style="52" customWidth="1"/>
    <col min="9992" max="9992" width="11" style="52"/>
    <col min="9993" max="9993" width="35" style="52" customWidth="1"/>
    <col min="9994" max="9994" width="10.5546875" style="52" customWidth="1"/>
    <col min="9995" max="10241" width="11" style="52"/>
    <col min="10242" max="10242" width="4.44140625" style="52" customWidth="1"/>
    <col min="10243" max="10243" width="26.5546875" style="52" customWidth="1"/>
    <col min="10244" max="10244" width="20" style="52" customWidth="1"/>
    <col min="10245" max="10245" width="14" style="52" customWidth="1"/>
    <col min="10246" max="10246" width="39.6640625" style="52" customWidth="1"/>
    <col min="10247" max="10247" width="12.6640625" style="52" customWidth="1"/>
    <col min="10248" max="10248" width="11" style="52"/>
    <col min="10249" max="10249" width="35" style="52" customWidth="1"/>
    <col min="10250" max="10250" width="10.5546875" style="52" customWidth="1"/>
    <col min="10251" max="10497" width="11" style="52"/>
    <col min="10498" max="10498" width="4.44140625" style="52" customWidth="1"/>
    <col min="10499" max="10499" width="26.5546875" style="52" customWidth="1"/>
    <col min="10500" max="10500" width="20" style="52" customWidth="1"/>
    <col min="10501" max="10501" width="14" style="52" customWidth="1"/>
    <col min="10502" max="10502" width="39.6640625" style="52" customWidth="1"/>
    <col min="10503" max="10503" width="12.6640625" style="52" customWidth="1"/>
    <col min="10504" max="10504" width="11" style="52"/>
    <col min="10505" max="10505" width="35" style="52" customWidth="1"/>
    <col min="10506" max="10506" width="10.5546875" style="52" customWidth="1"/>
    <col min="10507" max="10753" width="11" style="52"/>
    <col min="10754" max="10754" width="4.44140625" style="52" customWidth="1"/>
    <col min="10755" max="10755" width="26.5546875" style="52" customWidth="1"/>
    <col min="10756" max="10756" width="20" style="52" customWidth="1"/>
    <col min="10757" max="10757" width="14" style="52" customWidth="1"/>
    <col min="10758" max="10758" width="39.6640625" style="52" customWidth="1"/>
    <col min="10759" max="10759" width="12.6640625" style="52" customWidth="1"/>
    <col min="10760" max="10760" width="11" style="52"/>
    <col min="10761" max="10761" width="35" style="52" customWidth="1"/>
    <col min="10762" max="10762" width="10.5546875" style="52" customWidth="1"/>
    <col min="10763" max="11009" width="11" style="52"/>
    <col min="11010" max="11010" width="4.44140625" style="52" customWidth="1"/>
    <col min="11011" max="11011" width="26.5546875" style="52" customWidth="1"/>
    <col min="11012" max="11012" width="20" style="52" customWidth="1"/>
    <col min="11013" max="11013" width="14" style="52" customWidth="1"/>
    <col min="11014" max="11014" width="39.6640625" style="52" customWidth="1"/>
    <col min="11015" max="11015" width="12.6640625" style="52" customWidth="1"/>
    <col min="11016" max="11016" width="11" style="52"/>
    <col min="11017" max="11017" width="35" style="52" customWidth="1"/>
    <col min="11018" max="11018" width="10.5546875" style="52" customWidth="1"/>
    <col min="11019" max="11265" width="11" style="52"/>
    <col min="11266" max="11266" width="4.44140625" style="52" customWidth="1"/>
    <col min="11267" max="11267" width="26.5546875" style="52" customWidth="1"/>
    <col min="11268" max="11268" width="20" style="52" customWidth="1"/>
    <col min="11269" max="11269" width="14" style="52" customWidth="1"/>
    <col min="11270" max="11270" width="39.6640625" style="52" customWidth="1"/>
    <col min="11271" max="11271" width="12.6640625" style="52" customWidth="1"/>
    <col min="11272" max="11272" width="11" style="52"/>
    <col min="11273" max="11273" width="35" style="52" customWidth="1"/>
    <col min="11274" max="11274" width="10.5546875" style="52" customWidth="1"/>
    <col min="11275" max="11521" width="11" style="52"/>
    <col min="11522" max="11522" width="4.44140625" style="52" customWidth="1"/>
    <col min="11523" max="11523" width="26.5546875" style="52" customWidth="1"/>
    <col min="11524" max="11524" width="20" style="52" customWidth="1"/>
    <col min="11525" max="11525" width="14" style="52" customWidth="1"/>
    <col min="11526" max="11526" width="39.6640625" style="52" customWidth="1"/>
    <col min="11527" max="11527" width="12.6640625" style="52" customWidth="1"/>
    <col min="11528" max="11528" width="11" style="52"/>
    <col min="11529" max="11529" width="35" style="52" customWidth="1"/>
    <col min="11530" max="11530" width="10.5546875" style="52" customWidth="1"/>
    <col min="11531" max="11777" width="11" style="52"/>
    <col min="11778" max="11778" width="4.44140625" style="52" customWidth="1"/>
    <col min="11779" max="11779" width="26.5546875" style="52" customWidth="1"/>
    <col min="11780" max="11780" width="20" style="52" customWidth="1"/>
    <col min="11781" max="11781" width="14" style="52" customWidth="1"/>
    <col min="11782" max="11782" width="39.6640625" style="52" customWidth="1"/>
    <col min="11783" max="11783" width="12.6640625" style="52" customWidth="1"/>
    <col min="11784" max="11784" width="11" style="52"/>
    <col min="11785" max="11785" width="35" style="52" customWidth="1"/>
    <col min="11786" max="11786" width="10.5546875" style="52" customWidth="1"/>
    <col min="11787" max="12033" width="11" style="52"/>
    <col min="12034" max="12034" width="4.44140625" style="52" customWidth="1"/>
    <col min="12035" max="12035" width="26.5546875" style="52" customWidth="1"/>
    <col min="12036" max="12036" width="20" style="52" customWidth="1"/>
    <col min="12037" max="12037" width="14" style="52" customWidth="1"/>
    <col min="12038" max="12038" width="39.6640625" style="52" customWidth="1"/>
    <col min="12039" max="12039" width="12.6640625" style="52" customWidth="1"/>
    <col min="12040" max="12040" width="11" style="52"/>
    <col min="12041" max="12041" width="35" style="52" customWidth="1"/>
    <col min="12042" max="12042" width="10.5546875" style="52" customWidth="1"/>
    <col min="12043" max="12289" width="11" style="52"/>
    <col min="12290" max="12290" width="4.44140625" style="52" customWidth="1"/>
    <col min="12291" max="12291" width="26.5546875" style="52" customWidth="1"/>
    <col min="12292" max="12292" width="20" style="52" customWidth="1"/>
    <col min="12293" max="12293" width="14" style="52" customWidth="1"/>
    <col min="12294" max="12294" width="39.6640625" style="52" customWidth="1"/>
    <col min="12295" max="12295" width="12.6640625" style="52" customWidth="1"/>
    <col min="12296" max="12296" width="11" style="52"/>
    <col min="12297" max="12297" width="35" style="52" customWidth="1"/>
    <col min="12298" max="12298" width="10.5546875" style="52" customWidth="1"/>
    <col min="12299" max="12545" width="11" style="52"/>
    <col min="12546" max="12546" width="4.44140625" style="52" customWidth="1"/>
    <col min="12547" max="12547" width="26.5546875" style="52" customWidth="1"/>
    <col min="12548" max="12548" width="20" style="52" customWidth="1"/>
    <col min="12549" max="12549" width="14" style="52" customWidth="1"/>
    <col min="12550" max="12550" width="39.6640625" style="52" customWidth="1"/>
    <col min="12551" max="12551" width="12.6640625" style="52" customWidth="1"/>
    <col min="12552" max="12552" width="11" style="52"/>
    <col min="12553" max="12553" width="35" style="52" customWidth="1"/>
    <col min="12554" max="12554" width="10.5546875" style="52" customWidth="1"/>
    <col min="12555" max="12801" width="11" style="52"/>
    <col min="12802" max="12802" width="4.44140625" style="52" customWidth="1"/>
    <col min="12803" max="12803" width="26.5546875" style="52" customWidth="1"/>
    <col min="12804" max="12804" width="20" style="52" customWidth="1"/>
    <col min="12805" max="12805" width="14" style="52" customWidth="1"/>
    <col min="12806" max="12806" width="39.6640625" style="52" customWidth="1"/>
    <col min="12807" max="12807" width="12.6640625" style="52" customWidth="1"/>
    <col min="12808" max="12808" width="11" style="52"/>
    <col min="12809" max="12809" width="35" style="52" customWidth="1"/>
    <col min="12810" max="12810" width="10.5546875" style="52" customWidth="1"/>
    <col min="12811" max="13057" width="11" style="52"/>
    <col min="13058" max="13058" width="4.44140625" style="52" customWidth="1"/>
    <col min="13059" max="13059" width="26.5546875" style="52" customWidth="1"/>
    <col min="13060" max="13060" width="20" style="52" customWidth="1"/>
    <col min="13061" max="13061" width="14" style="52" customWidth="1"/>
    <col min="13062" max="13062" width="39.6640625" style="52" customWidth="1"/>
    <col min="13063" max="13063" width="12.6640625" style="52" customWidth="1"/>
    <col min="13064" max="13064" width="11" style="52"/>
    <col min="13065" max="13065" width="35" style="52" customWidth="1"/>
    <col min="13066" max="13066" width="10.5546875" style="52" customWidth="1"/>
    <col min="13067" max="13313" width="11" style="52"/>
    <col min="13314" max="13314" width="4.44140625" style="52" customWidth="1"/>
    <col min="13315" max="13315" width="26.5546875" style="52" customWidth="1"/>
    <col min="13316" max="13316" width="20" style="52" customWidth="1"/>
    <col min="13317" max="13317" width="14" style="52" customWidth="1"/>
    <col min="13318" max="13318" width="39.6640625" style="52" customWidth="1"/>
    <col min="13319" max="13319" width="12.6640625" style="52" customWidth="1"/>
    <col min="13320" max="13320" width="11" style="52"/>
    <col min="13321" max="13321" width="35" style="52" customWidth="1"/>
    <col min="13322" max="13322" width="10.5546875" style="52" customWidth="1"/>
    <col min="13323" max="13569" width="11" style="52"/>
    <col min="13570" max="13570" width="4.44140625" style="52" customWidth="1"/>
    <col min="13571" max="13571" width="26.5546875" style="52" customWidth="1"/>
    <col min="13572" max="13572" width="20" style="52" customWidth="1"/>
    <col min="13573" max="13573" width="14" style="52" customWidth="1"/>
    <col min="13574" max="13574" width="39.6640625" style="52" customWidth="1"/>
    <col min="13575" max="13575" width="12.6640625" style="52" customWidth="1"/>
    <col min="13576" max="13576" width="11" style="52"/>
    <col min="13577" max="13577" width="35" style="52" customWidth="1"/>
    <col min="13578" max="13578" width="10.5546875" style="52" customWidth="1"/>
    <col min="13579" max="13825" width="11" style="52"/>
    <col min="13826" max="13826" width="4.44140625" style="52" customWidth="1"/>
    <col min="13827" max="13827" width="26.5546875" style="52" customWidth="1"/>
    <col min="13828" max="13828" width="20" style="52" customWidth="1"/>
    <col min="13829" max="13829" width="14" style="52" customWidth="1"/>
    <col min="13830" max="13830" width="39.6640625" style="52" customWidth="1"/>
    <col min="13831" max="13831" width="12.6640625" style="52" customWidth="1"/>
    <col min="13832" max="13832" width="11" style="52"/>
    <col min="13833" max="13833" width="35" style="52" customWidth="1"/>
    <col min="13834" max="13834" width="10.5546875" style="52" customWidth="1"/>
    <col min="13835" max="14081" width="11" style="52"/>
    <col min="14082" max="14082" width="4.44140625" style="52" customWidth="1"/>
    <col min="14083" max="14083" width="26.5546875" style="52" customWidth="1"/>
    <col min="14084" max="14084" width="20" style="52" customWidth="1"/>
    <col min="14085" max="14085" width="14" style="52" customWidth="1"/>
    <col min="14086" max="14086" width="39.6640625" style="52" customWidth="1"/>
    <col min="14087" max="14087" width="12.6640625" style="52" customWidth="1"/>
    <col min="14088" max="14088" width="11" style="52"/>
    <col min="14089" max="14089" width="35" style="52" customWidth="1"/>
    <col min="14090" max="14090" width="10.5546875" style="52" customWidth="1"/>
    <col min="14091" max="14337" width="11" style="52"/>
    <col min="14338" max="14338" width="4.44140625" style="52" customWidth="1"/>
    <col min="14339" max="14339" width="26.5546875" style="52" customWidth="1"/>
    <col min="14340" max="14340" width="20" style="52" customWidth="1"/>
    <col min="14341" max="14341" width="14" style="52" customWidth="1"/>
    <col min="14342" max="14342" width="39.6640625" style="52" customWidth="1"/>
    <col min="14343" max="14343" width="12.6640625" style="52" customWidth="1"/>
    <col min="14344" max="14344" width="11" style="52"/>
    <col min="14345" max="14345" width="35" style="52" customWidth="1"/>
    <col min="14346" max="14346" width="10.5546875" style="52" customWidth="1"/>
    <col min="14347" max="14593" width="11" style="52"/>
    <col min="14594" max="14594" width="4.44140625" style="52" customWidth="1"/>
    <col min="14595" max="14595" width="26.5546875" style="52" customWidth="1"/>
    <col min="14596" max="14596" width="20" style="52" customWidth="1"/>
    <col min="14597" max="14597" width="14" style="52" customWidth="1"/>
    <col min="14598" max="14598" width="39.6640625" style="52" customWidth="1"/>
    <col min="14599" max="14599" width="12.6640625" style="52" customWidth="1"/>
    <col min="14600" max="14600" width="11" style="52"/>
    <col min="14601" max="14601" width="35" style="52" customWidth="1"/>
    <col min="14602" max="14602" width="10.5546875" style="52" customWidth="1"/>
    <col min="14603" max="14849" width="11" style="52"/>
    <col min="14850" max="14850" width="4.44140625" style="52" customWidth="1"/>
    <col min="14851" max="14851" width="26.5546875" style="52" customWidth="1"/>
    <col min="14852" max="14852" width="20" style="52" customWidth="1"/>
    <col min="14853" max="14853" width="14" style="52" customWidth="1"/>
    <col min="14854" max="14854" width="39.6640625" style="52" customWidth="1"/>
    <col min="14855" max="14855" width="12.6640625" style="52" customWidth="1"/>
    <col min="14856" max="14856" width="11" style="52"/>
    <col min="14857" max="14857" width="35" style="52" customWidth="1"/>
    <col min="14858" max="14858" width="10.5546875" style="52" customWidth="1"/>
    <col min="14859" max="15105" width="11" style="52"/>
    <col min="15106" max="15106" width="4.44140625" style="52" customWidth="1"/>
    <col min="15107" max="15107" width="26.5546875" style="52" customWidth="1"/>
    <col min="15108" max="15108" width="20" style="52" customWidth="1"/>
    <col min="15109" max="15109" width="14" style="52" customWidth="1"/>
    <col min="15110" max="15110" width="39.6640625" style="52" customWidth="1"/>
    <col min="15111" max="15111" width="12.6640625" style="52" customWidth="1"/>
    <col min="15112" max="15112" width="11" style="52"/>
    <col min="15113" max="15113" width="35" style="52" customWidth="1"/>
    <col min="15114" max="15114" width="10.5546875" style="52" customWidth="1"/>
    <col min="15115" max="15361" width="11" style="52"/>
    <col min="15362" max="15362" width="4.44140625" style="52" customWidth="1"/>
    <col min="15363" max="15363" width="26.5546875" style="52" customWidth="1"/>
    <col min="15364" max="15364" width="20" style="52" customWidth="1"/>
    <col min="15365" max="15365" width="14" style="52" customWidth="1"/>
    <col min="15366" max="15366" width="39.6640625" style="52" customWidth="1"/>
    <col min="15367" max="15367" width="12.6640625" style="52" customWidth="1"/>
    <col min="15368" max="15368" width="11" style="52"/>
    <col min="15369" max="15369" width="35" style="52" customWidth="1"/>
    <col min="15370" max="15370" width="10.5546875" style="52" customWidth="1"/>
    <col min="15371" max="15617" width="11" style="52"/>
    <col min="15618" max="15618" width="4.44140625" style="52" customWidth="1"/>
    <col min="15619" max="15619" width="26.5546875" style="52" customWidth="1"/>
    <col min="15620" max="15620" width="20" style="52" customWidth="1"/>
    <col min="15621" max="15621" width="14" style="52" customWidth="1"/>
    <col min="15622" max="15622" width="39.6640625" style="52" customWidth="1"/>
    <col min="15623" max="15623" width="12.6640625" style="52" customWidth="1"/>
    <col min="15624" max="15624" width="11" style="52"/>
    <col min="15625" max="15625" width="35" style="52" customWidth="1"/>
    <col min="15626" max="15626" width="10.5546875" style="52" customWidth="1"/>
    <col min="15627" max="15873" width="11" style="52"/>
    <col min="15874" max="15874" width="4.44140625" style="52" customWidth="1"/>
    <col min="15875" max="15875" width="26.5546875" style="52" customWidth="1"/>
    <col min="15876" max="15876" width="20" style="52" customWidth="1"/>
    <col min="15877" max="15877" width="14" style="52" customWidth="1"/>
    <col min="15878" max="15878" width="39.6640625" style="52" customWidth="1"/>
    <col min="15879" max="15879" width="12.6640625" style="52" customWidth="1"/>
    <col min="15880" max="15880" width="11" style="52"/>
    <col min="15881" max="15881" width="35" style="52" customWidth="1"/>
    <col min="15882" max="15882" width="10.5546875" style="52" customWidth="1"/>
    <col min="15883" max="16129" width="11" style="52"/>
    <col min="16130" max="16130" width="4.44140625" style="52" customWidth="1"/>
    <col min="16131" max="16131" width="26.5546875" style="52" customWidth="1"/>
    <col min="16132" max="16132" width="20" style="52" customWidth="1"/>
    <col min="16133" max="16133" width="14" style="52" customWidth="1"/>
    <col min="16134" max="16134" width="39.6640625" style="52" customWidth="1"/>
    <col min="16135" max="16135" width="12.6640625" style="52" customWidth="1"/>
    <col min="16136" max="16136" width="11" style="52"/>
    <col min="16137" max="16137" width="35" style="52" customWidth="1"/>
    <col min="16138" max="16138" width="10.5546875" style="52" customWidth="1"/>
    <col min="16139" max="16384" width="11" style="52"/>
  </cols>
  <sheetData>
    <row r="1" spans="1:21" x14ac:dyDescent="0.3"/>
    <row r="4" spans="1:21" x14ac:dyDescent="0.3">
      <c r="A4" s="51" t="s">
        <v>117</v>
      </c>
      <c r="B4" s="51"/>
      <c r="D4" s="433">
        <f>Übersicht!C4</f>
        <v>0</v>
      </c>
      <c r="E4" s="434"/>
      <c r="F4" s="15"/>
      <c r="G4" s="16"/>
      <c r="H4" s="16"/>
      <c r="I4" s="17"/>
      <c r="J4" s="17"/>
      <c r="K4" s="53"/>
      <c r="L4" s="53"/>
    </row>
    <row r="5" spans="1:21" x14ac:dyDescent="0.3">
      <c r="A5" s="51" t="s">
        <v>31</v>
      </c>
      <c r="B5" s="51"/>
      <c r="D5" s="435">
        <f>Übersicht!C5</f>
        <v>0</v>
      </c>
      <c r="E5" s="436"/>
      <c r="F5" s="436"/>
      <c r="G5" s="436"/>
      <c r="H5" s="436"/>
      <c r="I5" s="436"/>
      <c r="J5" s="437"/>
      <c r="K5" s="54"/>
      <c r="L5" s="54"/>
      <c r="M5" s="54"/>
      <c r="N5" s="54"/>
      <c r="O5" s="54"/>
      <c r="P5" s="54"/>
      <c r="Q5" s="54"/>
      <c r="R5" s="54"/>
      <c r="S5" s="54"/>
      <c r="T5" s="54"/>
      <c r="U5" s="54"/>
    </row>
    <row r="6" spans="1:21" x14ac:dyDescent="0.3">
      <c r="A6" s="51" t="s">
        <v>118</v>
      </c>
      <c r="B6" s="51"/>
      <c r="D6" s="435">
        <f>Übersicht!C6</f>
        <v>0</v>
      </c>
      <c r="E6" s="436"/>
      <c r="F6" s="436"/>
      <c r="G6" s="436"/>
      <c r="H6" s="436"/>
      <c r="I6" s="436"/>
      <c r="J6" s="437"/>
      <c r="K6" s="54"/>
      <c r="L6" s="54"/>
      <c r="M6" s="54"/>
      <c r="N6" s="54"/>
      <c r="O6" s="55"/>
      <c r="P6" s="55"/>
      <c r="Q6" s="55"/>
      <c r="R6" s="55"/>
      <c r="S6" s="55"/>
      <c r="T6" s="55"/>
      <c r="U6" s="55"/>
    </row>
    <row r="7" spans="1:21" x14ac:dyDescent="0.3">
      <c r="A7" s="51" t="s">
        <v>27</v>
      </c>
      <c r="B7" s="51"/>
      <c r="D7" s="19">
        <f>Übersicht!C7</f>
        <v>0</v>
      </c>
      <c r="E7" s="20">
        <f>Übersicht!D7</f>
        <v>0</v>
      </c>
      <c r="F7" s="18"/>
      <c r="G7" s="21"/>
      <c r="H7" s="22"/>
      <c r="I7" s="22"/>
      <c r="J7" s="49"/>
    </row>
    <row r="9" spans="1:21" ht="18.8" thickBot="1" x14ac:dyDescent="0.4">
      <c r="A9" s="56" t="s">
        <v>71</v>
      </c>
      <c r="B9" s="56"/>
      <c r="C9" s="57"/>
      <c r="D9" s="57"/>
    </row>
    <row r="10" spans="1:21" ht="21.6" customHeight="1" x14ac:dyDescent="0.3">
      <c r="A10" s="438" t="s">
        <v>23</v>
      </c>
      <c r="B10" s="439"/>
      <c r="C10" s="440"/>
      <c r="D10" s="440"/>
      <c r="E10" s="440"/>
      <c r="F10" s="440"/>
      <c r="G10" s="443" t="s">
        <v>44</v>
      </c>
      <c r="H10" s="440"/>
      <c r="I10" s="440"/>
      <c r="J10" s="444"/>
    </row>
    <row r="11" spans="1:21" ht="15.05" customHeight="1" thickBot="1" x14ac:dyDescent="0.35">
      <c r="A11" s="441"/>
      <c r="B11" s="442"/>
      <c r="C11" s="442"/>
      <c r="D11" s="442"/>
      <c r="E11" s="442"/>
      <c r="F11" s="442"/>
      <c r="G11" s="441"/>
      <c r="H11" s="442"/>
      <c r="I11" s="442"/>
      <c r="J11" s="445"/>
    </row>
    <row r="12" spans="1:21" ht="58.4" customHeight="1" thickBot="1" x14ac:dyDescent="0.35">
      <c r="A12" s="58" t="s">
        <v>43</v>
      </c>
      <c r="B12" s="59" t="s">
        <v>130</v>
      </c>
      <c r="C12" s="60" t="s">
        <v>54</v>
      </c>
      <c r="D12" s="60" t="s">
        <v>92</v>
      </c>
      <c r="E12" s="60" t="s">
        <v>55</v>
      </c>
      <c r="F12" s="321" t="s">
        <v>0</v>
      </c>
      <c r="G12" s="61" t="s">
        <v>55</v>
      </c>
      <c r="H12" s="446" t="s">
        <v>2</v>
      </c>
      <c r="I12" s="447"/>
      <c r="J12" s="448"/>
    </row>
    <row r="13" spans="1:21" x14ac:dyDescent="0.3">
      <c r="A13" s="199">
        <v>1</v>
      </c>
      <c r="B13" s="200"/>
      <c r="C13" s="201"/>
      <c r="D13" s="201"/>
      <c r="E13" s="202"/>
      <c r="F13" s="203"/>
      <c r="G13" s="62"/>
      <c r="H13" s="449"/>
      <c r="I13" s="450"/>
      <c r="J13" s="451"/>
    </row>
    <row r="14" spans="1:21" x14ac:dyDescent="0.3">
      <c r="A14" s="204">
        <v>2</v>
      </c>
      <c r="B14" s="200"/>
      <c r="C14" s="205"/>
      <c r="D14" s="206"/>
      <c r="E14" s="207"/>
      <c r="F14" s="208"/>
      <c r="G14" s="63"/>
      <c r="H14" s="430"/>
      <c r="I14" s="431"/>
      <c r="J14" s="432"/>
    </row>
    <row r="15" spans="1:21" x14ac:dyDescent="0.3">
      <c r="A15" s="204">
        <v>3</v>
      </c>
      <c r="B15" s="200"/>
      <c r="C15" s="205"/>
      <c r="D15" s="205"/>
      <c r="E15" s="207"/>
      <c r="F15" s="208"/>
      <c r="G15" s="63"/>
      <c r="H15" s="430"/>
      <c r="I15" s="431"/>
      <c r="J15" s="432"/>
    </row>
    <row r="16" spans="1:21" x14ac:dyDescent="0.3">
      <c r="A16" s="204">
        <v>4</v>
      </c>
      <c r="B16" s="200"/>
      <c r="C16" s="209"/>
      <c r="D16" s="209"/>
      <c r="E16" s="207"/>
      <c r="F16" s="208"/>
      <c r="G16" s="63"/>
      <c r="H16" s="430"/>
      <c r="I16" s="431"/>
      <c r="J16" s="432"/>
    </row>
    <row r="17" spans="1:14" x14ac:dyDescent="0.3">
      <c r="A17" s="204">
        <v>5</v>
      </c>
      <c r="B17" s="200"/>
      <c r="C17" s="209"/>
      <c r="D17" s="209"/>
      <c r="E17" s="207"/>
      <c r="F17" s="208"/>
      <c r="G17" s="63"/>
      <c r="H17" s="430"/>
      <c r="I17" s="431"/>
      <c r="J17" s="432"/>
    </row>
    <row r="18" spans="1:14" x14ac:dyDescent="0.3">
      <c r="A18" s="204">
        <v>6</v>
      </c>
      <c r="B18" s="200"/>
      <c r="C18" s="209"/>
      <c r="D18" s="209"/>
      <c r="E18" s="207"/>
      <c r="F18" s="208"/>
      <c r="G18" s="63"/>
      <c r="H18" s="430"/>
      <c r="I18" s="431"/>
      <c r="J18" s="432"/>
    </row>
    <row r="19" spans="1:14" x14ac:dyDescent="0.3">
      <c r="A19" s="204">
        <v>7</v>
      </c>
      <c r="B19" s="200"/>
      <c r="C19" s="209"/>
      <c r="D19" s="209"/>
      <c r="E19" s="207"/>
      <c r="F19" s="208"/>
      <c r="G19" s="63"/>
      <c r="H19" s="430"/>
      <c r="I19" s="431"/>
      <c r="J19" s="432"/>
    </row>
    <row r="20" spans="1:14" x14ac:dyDescent="0.3">
      <c r="A20" s="204">
        <v>8</v>
      </c>
      <c r="B20" s="200"/>
      <c r="C20" s="209"/>
      <c r="D20" s="209"/>
      <c r="E20" s="207"/>
      <c r="F20" s="208"/>
      <c r="G20" s="63"/>
      <c r="H20" s="430"/>
      <c r="I20" s="431"/>
      <c r="J20" s="432"/>
    </row>
    <row r="21" spans="1:14" x14ac:dyDescent="0.3">
      <c r="A21" s="204">
        <v>9</v>
      </c>
      <c r="B21" s="200"/>
      <c r="C21" s="209"/>
      <c r="D21" s="209"/>
      <c r="E21" s="207"/>
      <c r="F21" s="208"/>
      <c r="G21" s="63"/>
      <c r="H21" s="430"/>
      <c r="I21" s="431"/>
      <c r="J21" s="432"/>
    </row>
    <row r="22" spans="1:14" x14ac:dyDescent="0.3">
      <c r="A22" s="204">
        <v>10</v>
      </c>
      <c r="B22" s="200"/>
      <c r="C22" s="209"/>
      <c r="D22" s="209"/>
      <c r="E22" s="207"/>
      <c r="F22" s="208"/>
      <c r="G22" s="63"/>
      <c r="H22" s="430"/>
      <c r="I22" s="431"/>
      <c r="J22" s="432"/>
    </row>
    <row r="23" spans="1:14" x14ac:dyDescent="0.3">
      <c r="A23" s="210">
        <v>11</v>
      </c>
      <c r="B23" s="200"/>
      <c r="C23" s="209"/>
      <c r="D23" s="209"/>
      <c r="E23" s="211"/>
      <c r="F23" s="208"/>
      <c r="G23" s="63"/>
      <c r="H23" s="430"/>
      <c r="I23" s="431"/>
      <c r="J23" s="432"/>
    </row>
    <row r="24" spans="1:14" ht="15.65" thickBot="1" x14ac:dyDescent="0.35">
      <c r="A24" s="64" t="s">
        <v>45</v>
      </c>
      <c r="B24" s="212"/>
      <c r="C24" s="213"/>
      <c r="D24" s="214"/>
      <c r="E24" s="65">
        <f>SUM(E13:E23)</f>
        <v>0</v>
      </c>
      <c r="F24" s="215"/>
      <c r="G24" s="66">
        <f>SUM(G13:G23)</f>
        <v>0</v>
      </c>
      <c r="H24" s="457"/>
      <c r="I24" s="458"/>
      <c r="J24" s="459"/>
    </row>
    <row r="26" spans="1:14" ht="14.9" customHeight="1" thickBot="1" x14ac:dyDescent="0.35"/>
    <row r="27" spans="1:14" ht="15.65" hidden="1" thickBot="1" x14ac:dyDescent="0.35"/>
    <row r="28" spans="1:14" ht="15.65" hidden="1" thickBot="1" x14ac:dyDescent="0.35">
      <c r="A28" s="52" t="s">
        <v>45</v>
      </c>
    </row>
    <row r="29" spans="1:14" ht="15.65" hidden="1" thickBot="1" x14ac:dyDescent="0.35"/>
    <row r="30" spans="1:14" ht="70.150000000000006" customHeight="1" thickBot="1" x14ac:dyDescent="0.35">
      <c r="A30" s="452"/>
      <c r="B30" s="453"/>
      <c r="C30" s="453"/>
      <c r="D30" s="453"/>
      <c r="E30" s="453"/>
      <c r="F30" s="454"/>
      <c r="G30" s="67"/>
      <c r="H30" s="55"/>
      <c r="I30" s="55"/>
    </row>
    <row r="31" spans="1:14" x14ac:dyDescent="0.3">
      <c r="A31" s="52" t="s">
        <v>24</v>
      </c>
    </row>
    <row r="32" spans="1:14" ht="51.65" customHeight="1" x14ac:dyDescent="0.3">
      <c r="A32" s="455" t="s">
        <v>64</v>
      </c>
      <c r="B32" s="455"/>
      <c r="C32" s="456"/>
      <c r="D32" s="456"/>
      <c r="E32" s="456"/>
      <c r="F32" s="456"/>
      <c r="G32" s="456"/>
      <c r="H32" s="456"/>
      <c r="I32" s="456"/>
      <c r="J32" s="456"/>
      <c r="K32" s="322"/>
      <c r="L32" s="322"/>
      <c r="M32" s="322"/>
      <c r="N32" s="322"/>
    </row>
  </sheetData>
  <sheetProtection algorithmName="SHA-512" hashValue="Ignb2wc6bGO2vlVBMnALh+amaQNtHA2K8Kf9SCe+fERbyqinsoVTTVGmzrHXb4hBhvjCR5O9JnMmAdaVgCYb7A==" saltValue="HxxopcO5g2dVeBPwFJinuw==" spinCount="100000" sheet="1" insertRows="0"/>
  <mergeCells count="20">
    <mergeCell ref="A30:F30"/>
    <mergeCell ref="A32:J32"/>
    <mergeCell ref="H19:J19"/>
    <mergeCell ref="H20:J20"/>
    <mergeCell ref="H21:J21"/>
    <mergeCell ref="H22:J22"/>
    <mergeCell ref="H23:J23"/>
    <mergeCell ref="H24:J24"/>
    <mergeCell ref="H18:J18"/>
    <mergeCell ref="D4:E4"/>
    <mergeCell ref="D5:J5"/>
    <mergeCell ref="D6:J6"/>
    <mergeCell ref="A10:F11"/>
    <mergeCell ref="G10:J11"/>
    <mergeCell ref="H12:J12"/>
    <mergeCell ref="H13:J13"/>
    <mergeCell ref="H14:J14"/>
    <mergeCell ref="H15:J15"/>
    <mergeCell ref="H16:J16"/>
    <mergeCell ref="H17:J17"/>
  </mergeCells>
  <pageMargins left="0.70866141732283472" right="0.70866141732283472" top="0.78740157480314965" bottom="0.78740157480314965" header="0.31496062992125984" footer="0.31496062992125984"/>
  <pageSetup paperSize="8" orientation="landscape" cellComments="asDisplayed"/>
  <headerFooter>
    <oddFooter>&amp;C&amp;9Belegsverzeichnis inkl. Soll-Ist-Vergleich;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200-000000000000}">
          <x14:formula1>
            <xm:f>dropdown!$A$1:$A$17</xm:f>
          </x14:formula1>
          <xm:sqref>B13:B23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1"/>
  <sheetViews>
    <sheetView view="pageBreakPreview" zoomScale="85" zoomScaleNormal="70" zoomScaleSheetLayoutView="85" zoomScalePageLayoutView="40" workbookViewId="0">
      <selection activeCell="B16" sqref="B16"/>
    </sheetView>
  </sheetViews>
  <sheetFormatPr baseColWidth="10" defaultColWidth="10.88671875" defaultRowHeight="15.05" x14ac:dyDescent="0.3"/>
  <cols>
    <col min="1" max="1" width="3.88671875" style="166" customWidth="1"/>
    <col min="2" max="2" width="18.6640625" style="166" customWidth="1"/>
    <col min="3" max="3" width="28.44140625" style="166" customWidth="1"/>
    <col min="4" max="4" width="27.109375" style="166" customWidth="1"/>
    <col min="5" max="6" width="12.6640625" style="166" customWidth="1"/>
    <col min="7" max="7" width="12.5546875" style="166" customWidth="1"/>
    <col min="8" max="8" width="12" style="166" customWidth="1"/>
    <col min="9" max="9" width="10.44140625" style="166" customWidth="1"/>
    <col min="10" max="11" width="10.88671875" style="166"/>
    <col min="12" max="12" width="12.109375" style="166" customWidth="1"/>
    <col min="13" max="13" width="10.109375" style="166" customWidth="1"/>
    <col min="14" max="14" width="11.44140625" style="166" customWidth="1"/>
    <col min="15" max="15" width="11.109375" style="166" customWidth="1"/>
    <col min="16" max="16" width="30.33203125" style="166" customWidth="1"/>
    <col min="17" max="19" width="10.88671875" style="166"/>
    <col min="20" max="20" width="28.44140625" style="166" customWidth="1"/>
    <col min="21" max="16384" width="10.88671875" style="166"/>
  </cols>
  <sheetData>
    <row r="1" spans="1:20" x14ac:dyDescent="0.3"/>
    <row r="6" spans="1:20" x14ac:dyDescent="0.3">
      <c r="A6" s="68" t="s">
        <v>117</v>
      </c>
      <c r="B6" s="68"/>
      <c r="D6" s="464">
        <f>Übersicht!C4</f>
        <v>0</v>
      </c>
      <c r="E6" s="465"/>
      <c r="F6" s="465"/>
      <c r="G6" s="466"/>
      <c r="H6" s="69"/>
      <c r="I6" s="69"/>
      <c r="J6" s="69"/>
      <c r="K6" s="69"/>
      <c r="L6" s="48"/>
      <c r="M6" s="48"/>
      <c r="N6" s="48"/>
      <c r="O6" s="48"/>
      <c r="P6" s="48"/>
      <c r="Q6" s="48"/>
      <c r="R6" s="48"/>
      <c r="S6" s="48"/>
    </row>
    <row r="7" spans="1:20" x14ac:dyDescent="0.3">
      <c r="A7" s="68" t="s">
        <v>31</v>
      </c>
      <c r="B7" s="68"/>
      <c r="D7" s="467">
        <f>Übersicht!C5</f>
        <v>0</v>
      </c>
      <c r="E7" s="468"/>
      <c r="F7" s="468"/>
      <c r="G7" s="468"/>
      <c r="H7" s="468"/>
      <c r="I7" s="468"/>
      <c r="J7" s="468"/>
      <c r="K7" s="468"/>
      <c r="L7" s="468"/>
      <c r="M7" s="468"/>
      <c r="N7" s="468"/>
      <c r="O7" s="468"/>
      <c r="P7" s="468"/>
      <c r="Q7" s="468"/>
      <c r="R7" s="468"/>
      <c r="S7" s="469"/>
    </row>
    <row r="8" spans="1:20" x14ac:dyDescent="0.3">
      <c r="A8" s="68" t="s">
        <v>30</v>
      </c>
      <c r="B8" s="68"/>
      <c r="D8" s="467">
        <f>Übersicht!C6</f>
        <v>0</v>
      </c>
      <c r="E8" s="468"/>
      <c r="F8" s="468"/>
      <c r="G8" s="468"/>
      <c r="H8" s="468"/>
      <c r="I8" s="468"/>
      <c r="J8" s="468"/>
      <c r="K8" s="468"/>
      <c r="L8" s="468"/>
      <c r="M8" s="468"/>
      <c r="N8" s="468"/>
      <c r="O8" s="468"/>
      <c r="P8" s="468"/>
      <c r="Q8" s="468"/>
      <c r="R8" s="468"/>
      <c r="S8" s="469"/>
    </row>
    <row r="9" spans="1:20" x14ac:dyDescent="0.3">
      <c r="A9" s="68" t="s">
        <v>27</v>
      </c>
      <c r="B9" s="68"/>
      <c r="D9" s="470">
        <f>Übersicht!C7</f>
        <v>0</v>
      </c>
      <c r="E9" s="471"/>
      <c r="F9" s="471"/>
      <c r="G9" s="472">
        <f>Übersicht!D7</f>
        <v>0</v>
      </c>
      <c r="H9" s="473"/>
      <c r="J9" s="68"/>
      <c r="M9" s="49"/>
      <c r="N9" s="49"/>
    </row>
    <row r="11" spans="1:20" ht="18.2" x14ac:dyDescent="0.35">
      <c r="A11" s="71" t="s">
        <v>74</v>
      </c>
      <c r="B11" s="71"/>
      <c r="C11" s="24"/>
    </row>
    <row r="12" spans="1:20" ht="8.3000000000000007" customHeight="1" thickBot="1" x14ac:dyDescent="0.35">
      <c r="A12" s="72"/>
      <c r="B12" s="38"/>
    </row>
    <row r="13" spans="1:20" ht="21.45" customHeight="1" x14ac:dyDescent="0.3">
      <c r="A13" s="474" t="s">
        <v>23</v>
      </c>
      <c r="B13" s="475"/>
      <c r="C13" s="475"/>
      <c r="D13" s="475"/>
      <c r="E13" s="475"/>
      <c r="F13" s="475"/>
      <c r="G13" s="475"/>
      <c r="H13" s="475"/>
      <c r="I13" s="475"/>
      <c r="J13" s="475"/>
      <c r="K13" s="475"/>
      <c r="L13" s="475"/>
      <c r="M13" s="475"/>
      <c r="N13" s="475"/>
      <c r="O13" s="475"/>
      <c r="P13" s="476"/>
      <c r="Q13" s="480" t="s">
        <v>44</v>
      </c>
      <c r="R13" s="481"/>
      <c r="S13" s="481"/>
      <c r="T13" s="482"/>
    </row>
    <row r="14" spans="1:20" ht="15.05" customHeight="1" thickBot="1" x14ac:dyDescent="0.35">
      <c r="A14" s="477"/>
      <c r="B14" s="478"/>
      <c r="C14" s="478"/>
      <c r="D14" s="478"/>
      <c r="E14" s="478"/>
      <c r="F14" s="478"/>
      <c r="G14" s="478"/>
      <c r="H14" s="478"/>
      <c r="I14" s="478"/>
      <c r="J14" s="478"/>
      <c r="K14" s="478"/>
      <c r="L14" s="478"/>
      <c r="M14" s="478"/>
      <c r="N14" s="478"/>
      <c r="O14" s="478"/>
      <c r="P14" s="479"/>
      <c r="Q14" s="483"/>
      <c r="R14" s="484"/>
      <c r="S14" s="484"/>
      <c r="T14" s="485"/>
    </row>
    <row r="15" spans="1:20" ht="83.15" customHeight="1" thickBot="1" x14ac:dyDescent="0.35">
      <c r="A15" s="73" t="s">
        <v>43</v>
      </c>
      <c r="B15" s="59" t="s">
        <v>130</v>
      </c>
      <c r="C15" s="74" t="s">
        <v>42</v>
      </c>
      <c r="D15" s="74" t="s">
        <v>41</v>
      </c>
      <c r="E15" s="74" t="s">
        <v>66</v>
      </c>
      <c r="F15" s="74" t="s">
        <v>67</v>
      </c>
      <c r="G15" s="74" t="s">
        <v>40</v>
      </c>
      <c r="H15" s="74" t="s">
        <v>39</v>
      </c>
      <c r="I15" s="74" t="s">
        <v>38</v>
      </c>
      <c r="J15" s="74" t="s">
        <v>37</v>
      </c>
      <c r="K15" s="75" t="s">
        <v>36</v>
      </c>
      <c r="L15" s="76" t="s">
        <v>35</v>
      </c>
      <c r="M15" s="77" t="s">
        <v>98</v>
      </c>
      <c r="N15" s="59" t="s">
        <v>68</v>
      </c>
      <c r="O15" s="59" t="s">
        <v>69</v>
      </c>
      <c r="P15" s="78" t="s">
        <v>2</v>
      </c>
      <c r="Q15" s="59" t="s">
        <v>34</v>
      </c>
      <c r="R15" s="74" t="s">
        <v>33</v>
      </c>
      <c r="S15" s="74" t="s">
        <v>32</v>
      </c>
      <c r="T15" s="78" t="s">
        <v>2</v>
      </c>
    </row>
    <row r="16" spans="1:20" x14ac:dyDescent="0.3">
      <c r="A16" s="216">
        <v>1</v>
      </c>
      <c r="B16" s="200"/>
      <c r="C16" s="217"/>
      <c r="D16" s="217"/>
      <c r="E16" s="218"/>
      <c r="F16" s="219"/>
      <c r="G16" s="220"/>
      <c r="H16" s="219"/>
      <c r="I16" s="221"/>
      <c r="J16" s="222"/>
      <c r="K16" s="223"/>
      <c r="L16" s="224"/>
      <c r="M16" s="225">
        <f>J16-I16</f>
        <v>0</v>
      </c>
      <c r="N16" s="226"/>
      <c r="O16" s="227"/>
      <c r="P16" s="228"/>
      <c r="Q16" s="79"/>
      <c r="R16" s="80"/>
      <c r="S16" s="80"/>
      <c r="T16" s="81"/>
    </row>
    <row r="17" spans="1:20" x14ac:dyDescent="0.3">
      <c r="A17" s="216">
        <v>2</v>
      </c>
      <c r="B17" s="200"/>
      <c r="C17" s="229"/>
      <c r="D17" s="229"/>
      <c r="E17" s="230"/>
      <c r="F17" s="230"/>
      <c r="G17" s="231"/>
      <c r="H17" s="230"/>
      <c r="I17" s="232"/>
      <c r="J17" s="191"/>
      <c r="K17" s="233"/>
      <c r="L17" s="234"/>
      <c r="M17" s="225">
        <f t="shared" ref="M17:M44" si="0">J17-I17</f>
        <v>0</v>
      </c>
      <c r="N17" s="235"/>
      <c r="O17" s="236"/>
      <c r="P17" s="237"/>
      <c r="Q17" s="82"/>
      <c r="R17" s="34"/>
      <c r="S17" s="34"/>
      <c r="T17" s="83"/>
    </row>
    <row r="18" spans="1:20" x14ac:dyDescent="0.3">
      <c r="A18" s="216">
        <v>3</v>
      </c>
      <c r="B18" s="200"/>
      <c r="C18" s="229"/>
      <c r="D18" s="229"/>
      <c r="E18" s="230"/>
      <c r="F18" s="230"/>
      <c r="G18" s="231"/>
      <c r="H18" s="230"/>
      <c r="I18" s="232"/>
      <c r="J18" s="191"/>
      <c r="K18" s="233"/>
      <c r="L18" s="234"/>
      <c r="M18" s="225">
        <f t="shared" si="0"/>
        <v>0</v>
      </c>
      <c r="N18" s="235"/>
      <c r="O18" s="236"/>
      <c r="P18" s="238"/>
      <c r="Q18" s="82"/>
      <c r="R18" s="34"/>
      <c r="S18" s="34"/>
      <c r="T18" s="83"/>
    </row>
    <row r="19" spans="1:20" x14ac:dyDescent="0.3">
      <c r="A19" s="216">
        <v>4</v>
      </c>
      <c r="B19" s="200"/>
      <c r="C19" s="229"/>
      <c r="D19" s="229"/>
      <c r="E19" s="230"/>
      <c r="F19" s="230"/>
      <c r="G19" s="231"/>
      <c r="H19" s="230"/>
      <c r="I19" s="232"/>
      <c r="J19" s="191"/>
      <c r="K19" s="233"/>
      <c r="L19" s="234"/>
      <c r="M19" s="225">
        <f t="shared" si="0"/>
        <v>0</v>
      </c>
      <c r="N19" s="235"/>
      <c r="O19" s="236"/>
      <c r="P19" s="239"/>
      <c r="Q19" s="82"/>
      <c r="R19" s="34"/>
      <c r="S19" s="34"/>
      <c r="T19" s="83"/>
    </row>
    <row r="20" spans="1:20" x14ac:dyDescent="0.3">
      <c r="A20" s="216">
        <v>5</v>
      </c>
      <c r="B20" s="200"/>
      <c r="C20" s="229"/>
      <c r="D20" s="229"/>
      <c r="E20" s="230"/>
      <c r="F20" s="230"/>
      <c r="G20" s="231"/>
      <c r="H20" s="230"/>
      <c r="I20" s="232"/>
      <c r="J20" s="191"/>
      <c r="K20" s="233"/>
      <c r="L20" s="234"/>
      <c r="M20" s="225">
        <f t="shared" si="0"/>
        <v>0</v>
      </c>
      <c r="N20" s="235"/>
      <c r="O20" s="236"/>
      <c r="P20" s="238"/>
      <c r="Q20" s="82"/>
      <c r="R20" s="34"/>
      <c r="S20" s="34"/>
      <c r="T20" s="83"/>
    </row>
    <row r="21" spans="1:20" x14ac:dyDescent="0.3">
      <c r="A21" s="216">
        <v>6</v>
      </c>
      <c r="B21" s="200"/>
      <c r="C21" s="229"/>
      <c r="D21" s="229"/>
      <c r="E21" s="230"/>
      <c r="F21" s="230"/>
      <c r="G21" s="231"/>
      <c r="H21" s="230"/>
      <c r="I21" s="232"/>
      <c r="J21" s="191"/>
      <c r="K21" s="233"/>
      <c r="L21" s="234"/>
      <c r="M21" s="225">
        <f t="shared" si="0"/>
        <v>0</v>
      </c>
      <c r="N21" s="235"/>
      <c r="O21" s="236"/>
      <c r="P21" s="238"/>
      <c r="Q21" s="82"/>
      <c r="R21" s="34"/>
      <c r="S21" s="34"/>
      <c r="T21" s="83"/>
    </row>
    <row r="22" spans="1:20" x14ac:dyDescent="0.3">
      <c r="A22" s="216">
        <v>7</v>
      </c>
      <c r="B22" s="200"/>
      <c r="C22" s="229"/>
      <c r="D22" s="229"/>
      <c r="E22" s="230"/>
      <c r="F22" s="230"/>
      <c r="G22" s="231"/>
      <c r="H22" s="230"/>
      <c r="I22" s="232"/>
      <c r="J22" s="191"/>
      <c r="K22" s="233"/>
      <c r="L22" s="234"/>
      <c r="M22" s="225">
        <f t="shared" si="0"/>
        <v>0</v>
      </c>
      <c r="N22" s="235"/>
      <c r="O22" s="236"/>
      <c r="P22" s="238"/>
      <c r="Q22" s="82"/>
      <c r="R22" s="34"/>
      <c r="S22" s="34"/>
      <c r="T22" s="83"/>
    </row>
    <row r="23" spans="1:20" x14ac:dyDescent="0.3">
      <c r="A23" s="216">
        <v>8</v>
      </c>
      <c r="B23" s="200"/>
      <c r="C23" s="229"/>
      <c r="D23" s="229"/>
      <c r="E23" s="230"/>
      <c r="F23" s="230"/>
      <c r="G23" s="231"/>
      <c r="H23" s="230"/>
      <c r="I23" s="232"/>
      <c r="J23" s="191"/>
      <c r="K23" s="233"/>
      <c r="L23" s="234"/>
      <c r="M23" s="225">
        <f t="shared" si="0"/>
        <v>0</v>
      </c>
      <c r="N23" s="235"/>
      <c r="O23" s="236"/>
      <c r="P23" s="239"/>
      <c r="Q23" s="82"/>
      <c r="R23" s="34"/>
      <c r="S23" s="34"/>
      <c r="T23" s="83"/>
    </row>
    <row r="24" spans="1:20" x14ac:dyDescent="0.3">
      <c r="A24" s="216">
        <v>9</v>
      </c>
      <c r="B24" s="200"/>
      <c r="C24" s="229"/>
      <c r="D24" s="229"/>
      <c r="E24" s="230"/>
      <c r="F24" s="230"/>
      <c r="G24" s="231"/>
      <c r="H24" s="230"/>
      <c r="I24" s="232"/>
      <c r="J24" s="191"/>
      <c r="K24" s="233"/>
      <c r="L24" s="234"/>
      <c r="M24" s="225">
        <f t="shared" si="0"/>
        <v>0</v>
      </c>
      <c r="N24" s="235"/>
      <c r="O24" s="236"/>
      <c r="P24" s="238"/>
      <c r="Q24" s="82"/>
      <c r="R24" s="34"/>
      <c r="S24" s="34"/>
      <c r="T24" s="83"/>
    </row>
    <row r="25" spans="1:20" ht="13.95" customHeight="1" x14ac:dyDescent="0.3">
      <c r="A25" s="216">
        <v>10</v>
      </c>
      <c r="B25" s="200"/>
      <c r="C25" s="229"/>
      <c r="D25" s="229"/>
      <c r="E25" s="230"/>
      <c r="F25" s="230"/>
      <c r="G25" s="231"/>
      <c r="H25" s="230"/>
      <c r="I25" s="232"/>
      <c r="J25" s="191"/>
      <c r="K25" s="233"/>
      <c r="L25" s="234"/>
      <c r="M25" s="225">
        <f t="shared" si="0"/>
        <v>0</v>
      </c>
      <c r="N25" s="235"/>
      <c r="O25" s="236"/>
      <c r="P25" s="238"/>
      <c r="Q25" s="82"/>
      <c r="R25" s="34"/>
      <c r="S25" s="34"/>
      <c r="T25" s="83"/>
    </row>
    <row r="26" spans="1:20" x14ac:dyDescent="0.3">
      <c r="A26" s="216">
        <v>11</v>
      </c>
      <c r="B26" s="200"/>
      <c r="C26" s="229"/>
      <c r="D26" s="229"/>
      <c r="E26" s="230"/>
      <c r="F26" s="230"/>
      <c r="G26" s="231"/>
      <c r="H26" s="230"/>
      <c r="I26" s="232"/>
      <c r="J26" s="191"/>
      <c r="K26" s="233"/>
      <c r="L26" s="234"/>
      <c r="M26" s="225">
        <f t="shared" si="0"/>
        <v>0</v>
      </c>
      <c r="N26" s="235"/>
      <c r="O26" s="236"/>
      <c r="P26" s="240"/>
      <c r="Q26" s="82"/>
      <c r="R26" s="34"/>
      <c r="S26" s="34"/>
      <c r="T26" s="83"/>
    </row>
    <row r="27" spans="1:20" x14ac:dyDescent="0.3">
      <c r="A27" s="216">
        <v>12</v>
      </c>
      <c r="B27" s="200"/>
      <c r="C27" s="229"/>
      <c r="D27" s="229"/>
      <c r="E27" s="230"/>
      <c r="F27" s="230"/>
      <c r="G27" s="231"/>
      <c r="H27" s="230"/>
      <c r="I27" s="232"/>
      <c r="J27" s="191"/>
      <c r="K27" s="233"/>
      <c r="L27" s="234"/>
      <c r="M27" s="225">
        <f t="shared" si="0"/>
        <v>0</v>
      </c>
      <c r="N27" s="235"/>
      <c r="O27" s="236"/>
      <c r="P27" s="238"/>
      <c r="Q27" s="82"/>
      <c r="R27" s="34"/>
      <c r="S27" s="34"/>
      <c r="T27" s="83"/>
    </row>
    <row r="28" spans="1:20" x14ac:dyDescent="0.3">
      <c r="A28" s="216">
        <v>13</v>
      </c>
      <c r="B28" s="200"/>
      <c r="C28" s="229"/>
      <c r="D28" s="229"/>
      <c r="E28" s="230"/>
      <c r="F28" s="230"/>
      <c r="G28" s="231"/>
      <c r="H28" s="230"/>
      <c r="I28" s="232"/>
      <c r="J28" s="191"/>
      <c r="K28" s="233"/>
      <c r="L28" s="234"/>
      <c r="M28" s="225">
        <f t="shared" si="0"/>
        <v>0</v>
      </c>
      <c r="N28" s="235"/>
      <c r="O28" s="236"/>
      <c r="P28" s="238"/>
      <c r="Q28" s="82"/>
      <c r="R28" s="34"/>
      <c r="S28" s="34"/>
      <c r="T28" s="83"/>
    </row>
    <row r="29" spans="1:20" x14ac:dyDescent="0.3">
      <c r="A29" s="216">
        <v>14</v>
      </c>
      <c r="B29" s="200"/>
      <c r="C29" s="229"/>
      <c r="D29" s="229"/>
      <c r="E29" s="230"/>
      <c r="F29" s="230"/>
      <c r="G29" s="231"/>
      <c r="H29" s="230"/>
      <c r="I29" s="232"/>
      <c r="J29" s="191"/>
      <c r="K29" s="233"/>
      <c r="L29" s="234"/>
      <c r="M29" s="225">
        <f t="shared" si="0"/>
        <v>0</v>
      </c>
      <c r="N29" s="235"/>
      <c r="O29" s="236"/>
      <c r="P29" s="238"/>
      <c r="Q29" s="82"/>
      <c r="R29" s="34"/>
      <c r="S29" s="34"/>
      <c r="T29" s="83"/>
    </row>
    <row r="30" spans="1:20" x14ac:dyDescent="0.3">
      <c r="A30" s="216">
        <v>15</v>
      </c>
      <c r="B30" s="200"/>
      <c r="C30" s="229"/>
      <c r="D30" s="229"/>
      <c r="E30" s="230"/>
      <c r="F30" s="230"/>
      <c r="G30" s="231"/>
      <c r="H30" s="230"/>
      <c r="I30" s="232"/>
      <c r="J30" s="191"/>
      <c r="K30" s="233"/>
      <c r="L30" s="234"/>
      <c r="M30" s="225">
        <f t="shared" si="0"/>
        <v>0</v>
      </c>
      <c r="N30" s="235"/>
      <c r="O30" s="236"/>
      <c r="P30" s="238"/>
      <c r="Q30" s="82"/>
      <c r="R30" s="34"/>
      <c r="S30" s="34"/>
      <c r="T30" s="83"/>
    </row>
    <row r="31" spans="1:20" x14ac:dyDescent="0.3">
      <c r="A31" s="216">
        <v>16</v>
      </c>
      <c r="B31" s="200"/>
      <c r="C31" s="229"/>
      <c r="D31" s="229"/>
      <c r="E31" s="230"/>
      <c r="F31" s="230"/>
      <c r="G31" s="231"/>
      <c r="H31" s="230"/>
      <c r="I31" s="232"/>
      <c r="J31" s="191"/>
      <c r="K31" s="233"/>
      <c r="L31" s="234"/>
      <c r="M31" s="225">
        <f t="shared" si="0"/>
        <v>0</v>
      </c>
      <c r="N31" s="235"/>
      <c r="O31" s="236"/>
      <c r="P31" s="238"/>
      <c r="Q31" s="82"/>
      <c r="R31" s="34"/>
      <c r="S31" s="34"/>
      <c r="T31" s="83"/>
    </row>
    <row r="32" spans="1:20" x14ac:dyDescent="0.3">
      <c r="A32" s="216">
        <v>17</v>
      </c>
      <c r="B32" s="200"/>
      <c r="C32" s="229"/>
      <c r="D32" s="229"/>
      <c r="E32" s="230"/>
      <c r="F32" s="230"/>
      <c r="G32" s="231"/>
      <c r="H32" s="230"/>
      <c r="I32" s="232"/>
      <c r="J32" s="191"/>
      <c r="K32" s="233"/>
      <c r="L32" s="234"/>
      <c r="M32" s="225">
        <f t="shared" si="0"/>
        <v>0</v>
      </c>
      <c r="N32" s="235"/>
      <c r="O32" s="236"/>
      <c r="P32" s="238"/>
      <c r="Q32" s="82"/>
      <c r="R32" s="34"/>
      <c r="S32" s="34"/>
      <c r="T32" s="83"/>
    </row>
    <row r="33" spans="1:20" x14ac:dyDescent="0.3">
      <c r="A33" s="216">
        <v>18</v>
      </c>
      <c r="B33" s="200"/>
      <c r="C33" s="229"/>
      <c r="D33" s="229"/>
      <c r="E33" s="230"/>
      <c r="F33" s="230"/>
      <c r="G33" s="231"/>
      <c r="H33" s="230"/>
      <c r="I33" s="232"/>
      <c r="J33" s="191"/>
      <c r="K33" s="233"/>
      <c r="L33" s="234"/>
      <c r="M33" s="225">
        <f t="shared" si="0"/>
        <v>0</v>
      </c>
      <c r="N33" s="235"/>
      <c r="O33" s="236"/>
      <c r="P33" s="238"/>
      <c r="Q33" s="82"/>
      <c r="R33" s="34"/>
      <c r="S33" s="34"/>
      <c r="T33" s="83"/>
    </row>
    <row r="34" spans="1:20" x14ac:dyDescent="0.3">
      <c r="A34" s="216">
        <v>19</v>
      </c>
      <c r="B34" s="200"/>
      <c r="C34" s="241"/>
      <c r="D34" s="241"/>
      <c r="E34" s="230"/>
      <c r="F34" s="230"/>
      <c r="G34" s="242"/>
      <c r="H34" s="243"/>
      <c r="I34" s="232"/>
      <c r="J34" s="191"/>
      <c r="K34" s="233"/>
      <c r="L34" s="244"/>
      <c r="M34" s="225">
        <f t="shared" si="0"/>
        <v>0</v>
      </c>
      <c r="N34" s="235"/>
      <c r="O34" s="236"/>
      <c r="P34" s="238"/>
      <c r="Q34" s="82"/>
      <c r="R34" s="34"/>
      <c r="S34" s="34"/>
      <c r="T34" s="83"/>
    </row>
    <row r="35" spans="1:20" x14ac:dyDescent="0.3">
      <c r="A35" s="216">
        <v>20</v>
      </c>
      <c r="B35" s="200"/>
      <c r="C35" s="241"/>
      <c r="D35" s="241"/>
      <c r="E35" s="230"/>
      <c r="F35" s="230"/>
      <c r="G35" s="242"/>
      <c r="H35" s="243"/>
      <c r="I35" s="232"/>
      <c r="J35" s="191"/>
      <c r="K35" s="233"/>
      <c r="L35" s="244"/>
      <c r="M35" s="225">
        <f t="shared" si="0"/>
        <v>0</v>
      </c>
      <c r="N35" s="235"/>
      <c r="O35" s="236"/>
      <c r="P35" s="238"/>
      <c r="Q35" s="82"/>
      <c r="R35" s="34"/>
      <c r="S35" s="34"/>
      <c r="T35" s="83"/>
    </row>
    <row r="36" spans="1:20" x14ac:dyDescent="0.3">
      <c r="A36" s="216">
        <v>21</v>
      </c>
      <c r="B36" s="200"/>
      <c r="C36" s="241"/>
      <c r="D36" s="241"/>
      <c r="E36" s="230"/>
      <c r="F36" s="230"/>
      <c r="G36" s="242"/>
      <c r="H36" s="243"/>
      <c r="I36" s="232"/>
      <c r="J36" s="191"/>
      <c r="K36" s="233"/>
      <c r="L36" s="244"/>
      <c r="M36" s="225">
        <f t="shared" si="0"/>
        <v>0</v>
      </c>
      <c r="N36" s="235"/>
      <c r="O36" s="236"/>
      <c r="P36" s="238"/>
      <c r="Q36" s="82"/>
      <c r="R36" s="34"/>
      <c r="S36" s="34"/>
      <c r="T36" s="83"/>
    </row>
    <row r="37" spans="1:20" x14ac:dyDescent="0.3">
      <c r="A37" s="216">
        <v>22</v>
      </c>
      <c r="B37" s="200"/>
      <c r="C37" s="241"/>
      <c r="D37" s="241"/>
      <c r="E37" s="230"/>
      <c r="F37" s="230"/>
      <c r="G37" s="242"/>
      <c r="H37" s="243"/>
      <c r="I37" s="232"/>
      <c r="J37" s="191"/>
      <c r="K37" s="233"/>
      <c r="L37" s="244"/>
      <c r="M37" s="225">
        <f t="shared" si="0"/>
        <v>0</v>
      </c>
      <c r="N37" s="235"/>
      <c r="O37" s="236"/>
      <c r="P37" s="238"/>
      <c r="Q37" s="82"/>
      <c r="R37" s="34"/>
      <c r="S37" s="34"/>
      <c r="T37" s="83"/>
    </row>
    <row r="38" spans="1:20" x14ac:dyDescent="0.3">
      <c r="A38" s="216">
        <v>23</v>
      </c>
      <c r="B38" s="200"/>
      <c r="C38" s="241"/>
      <c r="D38" s="241"/>
      <c r="E38" s="230"/>
      <c r="F38" s="230"/>
      <c r="G38" s="242"/>
      <c r="H38" s="243"/>
      <c r="I38" s="232"/>
      <c r="J38" s="191"/>
      <c r="K38" s="233"/>
      <c r="L38" s="244"/>
      <c r="M38" s="225">
        <f t="shared" si="0"/>
        <v>0</v>
      </c>
      <c r="N38" s="235"/>
      <c r="O38" s="236"/>
      <c r="P38" s="238"/>
      <c r="Q38" s="82"/>
      <c r="R38" s="34"/>
      <c r="S38" s="34"/>
      <c r="T38" s="83"/>
    </row>
    <row r="39" spans="1:20" x14ac:dyDescent="0.3">
      <c r="A39" s="216">
        <v>24</v>
      </c>
      <c r="B39" s="200"/>
      <c r="C39" s="241"/>
      <c r="D39" s="241"/>
      <c r="E39" s="230"/>
      <c r="F39" s="230"/>
      <c r="G39" s="242"/>
      <c r="H39" s="243"/>
      <c r="I39" s="232"/>
      <c r="J39" s="191"/>
      <c r="K39" s="233"/>
      <c r="L39" s="244"/>
      <c r="M39" s="225">
        <f t="shared" si="0"/>
        <v>0</v>
      </c>
      <c r="N39" s="235"/>
      <c r="O39" s="236"/>
      <c r="P39" s="238"/>
      <c r="Q39" s="82"/>
      <c r="R39" s="34"/>
      <c r="S39" s="34"/>
      <c r="T39" s="83"/>
    </row>
    <row r="40" spans="1:20" x14ac:dyDescent="0.3">
      <c r="A40" s="216">
        <v>25</v>
      </c>
      <c r="B40" s="200"/>
      <c r="C40" s="241"/>
      <c r="D40" s="241"/>
      <c r="E40" s="230"/>
      <c r="F40" s="230"/>
      <c r="G40" s="242"/>
      <c r="H40" s="243"/>
      <c r="I40" s="232"/>
      <c r="J40" s="191"/>
      <c r="K40" s="233"/>
      <c r="L40" s="244"/>
      <c r="M40" s="225">
        <f t="shared" si="0"/>
        <v>0</v>
      </c>
      <c r="N40" s="235"/>
      <c r="O40" s="236"/>
      <c r="P40" s="238"/>
      <c r="Q40" s="82"/>
      <c r="R40" s="34"/>
      <c r="S40" s="34"/>
      <c r="T40" s="83"/>
    </row>
    <row r="41" spans="1:20" x14ac:dyDescent="0.3">
      <c r="A41" s="216">
        <v>26</v>
      </c>
      <c r="B41" s="200"/>
      <c r="C41" s="245"/>
      <c r="D41" s="245"/>
      <c r="E41" s="230"/>
      <c r="F41" s="230"/>
      <c r="G41" s="242"/>
      <c r="H41" s="243"/>
      <c r="I41" s="232"/>
      <c r="J41" s="191"/>
      <c r="K41" s="233"/>
      <c r="L41" s="244"/>
      <c r="M41" s="225">
        <f t="shared" si="0"/>
        <v>0</v>
      </c>
      <c r="N41" s="235"/>
      <c r="O41" s="236"/>
      <c r="P41" s="238"/>
      <c r="Q41" s="82"/>
      <c r="R41" s="34"/>
      <c r="S41" s="34"/>
      <c r="T41" s="83"/>
    </row>
    <row r="42" spans="1:20" x14ac:dyDescent="0.3">
      <c r="A42" s="216">
        <v>27</v>
      </c>
      <c r="B42" s="200"/>
      <c r="C42" s="245"/>
      <c r="D42" s="245"/>
      <c r="E42" s="230"/>
      <c r="F42" s="230"/>
      <c r="G42" s="242"/>
      <c r="H42" s="243"/>
      <c r="I42" s="232"/>
      <c r="J42" s="191"/>
      <c r="K42" s="233"/>
      <c r="L42" s="244"/>
      <c r="M42" s="225">
        <f t="shared" si="0"/>
        <v>0</v>
      </c>
      <c r="N42" s="235"/>
      <c r="O42" s="236"/>
      <c r="P42" s="238"/>
      <c r="Q42" s="82"/>
      <c r="R42" s="34"/>
      <c r="S42" s="34"/>
      <c r="T42" s="83"/>
    </row>
    <row r="43" spans="1:20" x14ac:dyDescent="0.3">
      <c r="A43" s="216">
        <v>28</v>
      </c>
      <c r="B43" s="200"/>
      <c r="C43" s="245"/>
      <c r="D43" s="245"/>
      <c r="E43" s="230"/>
      <c r="F43" s="230"/>
      <c r="G43" s="242"/>
      <c r="H43" s="243"/>
      <c r="I43" s="232"/>
      <c r="J43" s="191"/>
      <c r="K43" s="233"/>
      <c r="L43" s="244"/>
      <c r="M43" s="225">
        <f t="shared" si="0"/>
        <v>0</v>
      </c>
      <c r="N43" s="235"/>
      <c r="O43" s="236"/>
      <c r="P43" s="238"/>
      <c r="Q43" s="82"/>
      <c r="R43" s="34"/>
      <c r="S43" s="34"/>
      <c r="T43" s="83"/>
    </row>
    <row r="44" spans="1:20" ht="15.65" thickBot="1" x14ac:dyDescent="0.35">
      <c r="A44" s="216">
        <v>29</v>
      </c>
      <c r="B44" s="246"/>
      <c r="C44" s="247"/>
      <c r="D44" s="247"/>
      <c r="E44" s="248"/>
      <c r="F44" s="248"/>
      <c r="G44" s="249"/>
      <c r="H44" s="250"/>
      <c r="I44" s="251"/>
      <c r="J44" s="196"/>
      <c r="K44" s="252"/>
      <c r="L44" s="253"/>
      <c r="M44" s="225">
        <f t="shared" si="0"/>
        <v>0</v>
      </c>
      <c r="N44" s="254"/>
      <c r="O44" s="255"/>
      <c r="P44" s="256"/>
      <c r="Q44" s="82"/>
      <c r="R44" s="34"/>
      <c r="S44" s="34"/>
      <c r="T44" s="83"/>
    </row>
    <row r="45" spans="1:20" ht="25.2" customHeight="1" thickBot="1" x14ac:dyDescent="0.35">
      <c r="A45" s="84" t="s">
        <v>60</v>
      </c>
      <c r="B45" s="257"/>
      <c r="C45" s="257"/>
      <c r="D45" s="257"/>
      <c r="E45" s="257"/>
      <c r="F45" s="257"/>
      <c r="G45" s="257"/>
      <c r="H45" s="257"/>
      <c r="I45" s="257"/>
      <c r="J45" s="158">
        <f>SUM(J16:J44)</f>
        <v>0</v>
      </c>
      <c r="K45" s="158">
        <f>SUM(K16:K44)</f>
        <v>0</v>
      </c>
      <c r="L45" s="158"/>
      <c r="M45" s="158">
        <f>SUM(M16:M44)</f>
        <v>0</v>
      </c>
      <c r="N45" s="158">
        <f>SUM(N16:N44)</f>
        <v>0</v>
      </c>
      <c r="O45" s="158">
        <f>SUM(O16:O44)</f>
        <v>0</v>
      </c>
      <c r="P45" s="258"/>
      <c r="Q45" s="85">
        <f>SUM(Q16:Q44)</f>
        <v>0</v>
      </c>
      <c r="R45" s="41">
        <f>SUM(R16:R44)</f>
        <v>0</v>
      </c>
      <c r="S45" s="41">
        <f>SUM(S16:S44)</f>
        <v>0</v>
      </c>
      <c r="T45" s="86"/>
    </row>
    <row r="46" spans="1:20" ht="15.65" thickBot="1" x14ac:dyDescent="0.35"/>
    <row r="47" spans="1:20" ht="79.55" customHeight="1" thickBot="1" x14ac:dyDescent="0.35">
      <c r="A47" s="460"/>
      <c r="B47" s="461"/>
      <c r="C47" s="461"/>
      <c r="D47" s="461"/>
      <c r="E47" s="461"/>
      <c r="F47" s="461"/>
      <c r="G47" s="461"/>
      <c r="H47" s="461"/>
      <c r="I47" s="462"/>
    </row>
    <row r="48" spans="1:20" x14ac:dyDescent="0.3">
      <c r="A48" s="166" t="s">
        <v>24</v>
      </c>
    </row>
    <row r="49" spans="1:13" ht="54.65" customHeight="1" x14ac:dyDescent="0.3">
      <c r="A49" s="463" t="s">
        <v>64</v>
      </c>
      <c r="B49" s="463"/>
      <c r="C49" s="416"/>
      <c r="D49" s="416"/>
      <c r="E49" s="416"/>
      <c r="F49" s="416"/>
      <c r="G49" s="416"/>
      <c r="H49" s="416"/>
      <c r="I49" s="416"/>
      <c r="J49" s="416"/>
      <c r="K49" s="167"/>
      <c r="L49" s="167"/>
      <c r="M49" s="167"/>
    </row>
    <row r="58" spans="1:13" ht="15.05" customHeight="1" x14ac:dyDescent="0.3"/>
    <row r="59" spans="1:13" ht="14.9" customHeight="1" x14ac:dyDescent="0.3"/>
    <row r="60" spans="1:13" ht="14.9" customHeight="1" x14ac:dyDescent="0.3"/>
    <row r="61" spans="1:13" ht="14.9" customHeight="1" x14ac:dyDescent="0.3"/>
  </sheetData>
  <sheetProtection algorithmName="SHA-512" hashValue="wdiyxr3no4g5pB4+j+W3paeIHW1xXMzLjxfa71ts3AAWOaaRKWgP7y9UNmpz/up1xDTDOf8Juskom2E3p7H4kg==" saltValue="cfDM8PKKTqurUU0Al/jKhA==" spinCount="100000" sheet="1" insertRows="0"/>
  <mergeCells count="9">
    <mergeCell ref="A47:I47"/>
    <mergeCell ref="A49:J49"/>
    <mergeCell ref="D6:G6"/>
    <mergeCell ref="D7:S7"/>
    <mergeCell ref="D8:S8"/>
    <mergeCell ref="D9:F9"/>
    <mergeCell ref="G9:H9"/>
    <mergeCell ref="A13:P14"/>
    <mergeCell ref="Q13:T14"/>
  </mergeCells>
  <pageMargins left="0.70866141732283472" right="0.70866141732283472" top="0.78740157480314965" bottom="0.78740157480314965" header="0.31496062992125984" footer="0.31496062992125984"/>
  <pageSetup paperSize="8" scale="66"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300-000000000000}">
          <x14:formula1>
            <xm:f>dropdown!$A$1:$A$17</xm:f>
          </x14:formula1>
          <xm:sqref>B16:B44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1"/>
  <sheetViews>
    <sheetView view="pageBreakPreview" topLeftCell="A9" zoomScale="85" zoomScaleNormal="70" zoomScaleSheetLayoutView="85" zoomScalePageLayoutView="40" workbookViewId="0">
      <selection activeCell="B16" sqref="B16"/>
    </sheetView>
  </sheetViews>
  <sheetFormatPr baseColWidth="10" defaultColWidth="10.88671875" defaultRowHeight="15.05" x14ac:dyDescent="0.3"/>
  <cols>
    <col min="1" max="1" width="3.88671875" style="166" customWidth="1"/>
    <col min="2" max="2" width="19" style="166" customWidth="1"/>
    <col min="3" max="3" width="28.44140625" style="166" customWidth="1"/>
    <col min="4" max="4" width="37.33203125" style="166" customWidth="1"/>
    <col min="5" max="6" width="11.33203125" style="166" customWidth="1"/>
    <col min="7" max="7" width="12.5546875" style="166" customWidth="1"/>
    <col min="8" max="8" width="12" style="166" customWidth="1"/>
    <col min="9" max="9" width="10.44140625" style="166" customWidth="1"/>
    <col min="10" max="11" width="10.88671875" style="166"/>
    <col min="12" max="12" width="11" style="166" customWidth="1"/>
    <col min="13" max="13" width="10.109375" style="166" customWidth="1"/>
    <col min="14" max="14" width="11.44140625" style="166" customWidth="1"/>
    <col min="15" max="15" width="11.109375" style="166" customWidth="1"/>
    <col min="16" max="16" width="30.33203125" style="166" customWidth="1"/>
    <col min="17" max="19" width="10.88671875" style="166"/>
    <col min="20" max="20" width="28.44140625" style="166" customWidth="1"/>
    <col min="21" max="16384" width="10.88671875" style="166"/>
  </cols>
  <sheetData>
    <row r="1" spans="1:20" x14ac:dyDescent="0.3"/>
    <row r="6" spans="1:20" x14ac:dyDescent="0.3">
      <c r="A6" s="68" t="s">
        <v>117</v>
      </c>
      <c r="B6" s="68"/>
      <c r="D6" s="464">
        <f>Übersicht!C4</f>
        <v>0</v>
      </c>
      <c r="E6" s="465"/>
      <c r="F6" s="465"/>
      <c r="G6" s="466"/>
      <c r="H6" s="69"/>
      <c r="I6" s="69"/>
      <c r="J6" s="69"/>
      <c r="K6" s="69"/>
      <c r="L6" s="48"/>
      <c r="M6" s="48"/>
      <c r="N6" s="48"/>
      <c r="O6" s="48"/>
      <c r="P6" s="48"/>
      <c r="Q6" s="48"/>
      <c r="R6" s="48"/>
      <c r="S6" s="48"/>
    </row>
    <row r="7" spans="1:20" x14ac:dyDescent="0.3">
      <c r="A7" s="68" t="s">
        <v>31</v>
      </c>
      <c r="B7" s="68"/>
      <c r="D7" s="467">
        <f>Übersicht!C5</f>
        <v>0</v>
      </c>
      <c r="E7" s="468"/>
      <c r="F7" s="468"/>
      <c r="G7" s="468"/>
      <c r="H7" s="468"/>
      <c r="I7" s="468"/>
      <c r="J7" s="468"/>
      <c r="K7" s="468"/>
      <c r="L7" s="468"/>
      <c r="M7" s="468"/>
      <c r="N7" s="468"/>
      <c r="O7" s="468"/>
      <c r="P7" s="468"/>
      <c r="Q7" s="468"/>
      <c r="R7" s="468"/>
      <c r="S7" s="469"/>
    </row>
    <row r="8" spans="1:20" x14ac:dyDescent="0.3">
      <c r="A8" s="68" t="s">
        <v>30</v>
      </c>
      <c r="B8" s="68"/>
      <c r="D8" s="467">
        <f>Übersicht!C6</f>
        <v>0</v>
      </c>
      <c r="E8" s="468"/>
      <c r="F8" s="468"/>
      <c r="G8" s="468"/>
      <c r="H8" s="468"/>
      <c r="I8" s="468"/>
      <c r="J8" s="468"/>
      <c r="K8" s="468"/>
      <c r="L8" s="468"/>
      <c r="M8" s="468"/>
      <c r="N8" s="468"/>
      <c r="O8" s="468"/>
      <c r="P8" s="468"/>
      <c r="Q8" s="468"/>
      <c r="R8" s="468"/>
      <c r="S8" s="469"/>
    </row>
    <row r="9" spans="1:20" x14ac:dyDescent="0.3">
      <c r="A9" s="68" t="s">
        <v>27</v>
      </c>
      <c r="B9" s="68"/>
      <c r="D9" s="470">
        <f>Übersicht!C7</f>
        <v>0</v>
      </c>
      <c r="E9" s="471"/>
      <c r="F9" s="471"/>
      <c r="G9" s="472">
        <f>Übersicht!D7</f>
        <v>0</v>
      </c>
      <c r="H9" s="473"/>
      <c r="J9" s="39"/>
      <c r="K9" s="26"/>
      <c r="L9" s="26"/>
      <c r="M9" s="49"/>
      <c r="N9" s="49"/>
    </row>
    <row r="11" spans="1:20" ht="18.2" x14ac:dyDescent="0.35">
      <c r="A11" s="71" t="s">
        <v>58</v>
      </c>
      <c r="B11" s="71"/>
      <c r="C11" s="24"/>
    </row>
    <row r="12" spans="1:20" ht="8.3000000000000007" customHeight="1" thickBot="1" x14ac:dyDescent="0.35">
      <c r="A12" s="72"/>
      <c r="B12" s="38"/>
    </row>
    <row r="13" spans="1:20" ht="21.45" customHeight="1" x14ac:dyDescent="0.3">
      <c r="A13" s="474" t="s">
        <v>23</v>
      </c>
      <c r="B13" s="475"/>
      <c r="C13" s="475"/>
      <c r="D13" s="475"/>
      <c r="E13" s="475"/>
      <c r="F13" s="475"/>
      <c r="G13" s="475"/>
      <c r="H13" s="475"/>
      <c r="I13" s="475"/>
      <c r="J13" s="475"/>
      <c r="K13" s="475"/>
      <c r="L13" s="475"/>
      <c r="M13" s="475"/>
      <c r="N13" s="475"/>
      <c r="O13" s="475"/>
      <c r="P13" s="476"/>
      <c r="Q13" s="480" t="s">
        <v>44</v>
      </c>
      <c r="R13" s="481"/>
      <c r="S13" s="481"/>
      <c r="T13" s="482"/>
    </row>
    <row r="14" spans="1:20" ht="15.05" customHeight="1" thickBot="1" x14ac:dyDescent="0.35">
      <c r="A14" s="477"/>
      <c r="B14" s="478"/>
      <c r="C14" s="478"/>
      <c r="D14" s="478"/>
      <c r="E14" s="478"/>
      <c r="F14" s="478"/>
      <c r="G14" s="478"/>
      <c r="H14" s="478"/>
      <c r="I14" s="478"/>
      <c r="J14" s="478"/>
      <c r="K14" s="478"/>
      <c r="L14" s="478"/>
      <c r="M14" s="478"/>
      <c r="N14" s="478"/>
      <c r="O14" s="478"/>
      <c r="P14" s="479"/>
      <c r="Q14" s="483"/>
      <c r="R14" s="484"/>
      <c r="S14" s="484"/>
      <c r="T14" s="485"/>
    </row>
    <row r="15" spans="1:20" ht="83.15" customHeight="1" thickBot="1" x14ac:dyDescent="0.35">
      <c r="A15" s="73" t="s">
        <v>43</v>
      </c>
      <c r="B15" s="59" t="s">
        <v>130</v>
      </c>
      <c r="C15" s="74" t="s">
        <v>42</v>
      </c>
      <c r="D15" s="74" t="s">
        <v>41</v>
      </c>
      <c r="E15" s="74" t="s">
        <v>66</v>
      </c>
      <c r="F15" s="74" t="s">
        <v>67</v>
      </c>
      <c r="G15" s="74" t="s">
        <v>40</v>
      </c>
      <c r="H15" s="74" t="s">
        <v>39</v>
      </c>
      <c r="I15" s="74" t="s">
        <v>38</v>
      </c>
      <c r="J15" s="74" t="s">
        <v>37</v>
      </c>
      <c r="K15" s="75" t="s">
        <v>36</v>
      </c>
      <c r="L15" s="76" t="s">
        <v>35</v>
      </c>
      <c r="M15" s="77" t="s">
        <v>98</v>
      </c>
      <c r="N15" s="59" t="s">
        <v>68</v>
      </c>
      <c r="O15" s="59" t="s">
        <v>69</v>
      </c>
      <c r="P15" s="78" t="s">
        <v>2</v>
      </c>
      <c r="Q15" s="59" t="s">
        <v>34</v>
      </c>
      <c r="R15" s="74" t="s">
        <v>33</v>
      </c>
      <c r="S15" s="74" t="s">
        <v>32</v>
      </c>
      <c r="T15" s="78" t="s">
        <v>2</v>
      </c>
    </row>
    <row r="16" spans="1:20" x14ac:dyDescent="0.3">
      <c r="A16" s="216">
        <v>1</v>
      </c>
      <c r="B16" s="200"/>
      <c r="C16" s="259"/>
      <c r="D16" s="259"/>
      <c r="E16" s="219"/>
      <c r="F16" s="219"/>
      <c r="G16" s="260"/>
      <c r="H16" s="219"/>
      <c r="I16" s="221"/>
      <c r="J16" s="222"/>
      <c r="K16" s="223"/>
      <c r="L16" s="224"/>
      <c r="M16" s="225">
        <f>J16-I16</f>
        <v>0</v>
      </c>
      <c r="N16" s="226"/>
      <c r="O16" s="227"/>
      <c r="P16" s="228"/>
      <c r="Q16" s="79"/>
      <c r="R16" s="80"/>
      <c r="S16" s="80"/>
      <c r="T16" s="81"/>
    </row>
    <row r="17" spans="1:20" x14ac:dyDescent="0.3">
      <c r="A17" s="216">
        <v>2</v>
      </c>
      <c r="B17" s="200"/>
      <c r="C17" s="261"/>
      <c r="D17" s="261"/>
      <c r="E17" s="230"/>
      <c r="F17" s="230"/>
      <c r="G17" s="262"/>
      <c r="H17" s="230"/>
      <c r="I17" s="232"/>
      <c r="J17" s="191"/>
      <c r="K17" s="233"/>
      <c r="L17" s="234"/>
      <c r="M17" s="225">
        <f t="shared" ref="M17:M44" si="0">J17-I17</f>
        <v>0</v>
      </c>
      <c r="N17" s="235"/>
      <c r="O17" s="236"/>
      <c r="P17" s="238"/>
      <c r="Q17" s="82"/>
      <c r="R17" s="34"/>
      <c r="S17" s="34"/>
      <c r="T17" s="83"/>
    </row>
    <row r="18" spans="1:20" x14ac:dyDescent="0.3">
      <c r="A18" s="216">
        <v>3</v>
      </c>
      <c r="B18" s="200"/>
      <c r="C18" s="261"/>
      <c r="D18" s="261"/>
      <c r="E18" s="230"/>
      <c r="F18" s="230"/>
      <c r="G18" s="262"/>
      <c r="H18" s="230"/>
      <c r="I18" s="232"/>
      <c r="J18" s="191"/>
      <c r="K18" s="233"/>
      <c r="L18" s="234"/>
      <c r="M18" s="225">
        <f t="shared" si="0"/>
        <v>0</v>
      </c>
      <c r="N18" s="235"/>
      <c r="O18" s="236"/>
      <c r="P18" s="238"/>
      <c r="Q18" s="82"/>
      <c r="R18" s="34"/>
      <c r="S18" s="34"/>
      <c r="T18" s="83"/>
    </row>
    <row r="19" spans="1:20" x14ac:dyDescent="0.3">
      <c r="A19" s="216">
        <v>4</v>
      </c>
      <c r="B19" s="200"/>
      <c r="C19" s="261"/>
      <c r="D19" s="261"/>
      <c r="E19" s="230"/>
      <c r="F19" s="230"/>
      <c r="G19" s="262"/>
      <c r="H19" s="230"/>
      <c r="I19" s="232"/>
      <c r="J19" s="191"/>
      <c r="K19" s="233"/>
      <c r="L19" s="234"/>
      <c r="M19" s="225">
        <f t="shared" si="0"/>
        <v>0</v>
      </c>
      <c r="N19" s="235"/>
      <c r="O19" s="236"/>
      <c r="P19" s="238"/>
      <c r="Q19" s="82"/>
      <c r="R19" s="34"/>
      <c r="S19" s="34"/>
      <c r="T19" s="83"/>
    </row>
    <row r="20" spans="1:20" x14ac:dyDescent="0.3">
      <c r="A20" s="216">
        <v>5</v>
      </c>
      <c r="B20" s="200"/>
      <c r="C20" s="261"/>
      <c r="D20" s="261"/>
      <c r="E20" s="230"/>
      <c r="F20" s="230"/>
      <c r="G20" s="262"/>
      <c r="H20" s="230"/>
      <c r="I20" s="232"/>
      <c r="J20" s="191"/>
      <c r="K20" s="233"/>
      <c r="L20" s="234"/>
      <c r="M20" s="225">
        <f t="shared" si="0"/>
        <v>0</v>
      </c>
      <c r="N20" s="235"/>
      <c r="O20" s="236"/>
      <c r="P20" s="238"/>
      <c r="Q20" s="82"/>
      <c r="R20" s="34"/>
      <c r="S20" s="34"/>
      <c r="T20" s="83"/>
    </row>
    <row r="21" spans="1:20" x14ac:dyDescent="0.3">
      <c r="A21" s="216">
        <v>6</v>
      </c>
      <c r="B21" s="200"/>
      <c r="C21" s="245"/>
      <c r="D21" s="245"/>
      <c r="E21" s="230"/>
      <c r="F21" s="230"/>
      <c r="G21" s="242"/>
      <c r="H21" s="243"/>
      <c r="I21" s="232"/>
      <c r="J21" s="191"/>
      <c r="K21" s="233"/>
      <c r="L21" s="244"/>
      <c r="M21" s="225">
        <f t="shared" si="0"/>
        <v>0</v>
      </c>
      <c r="N21" s="235"/>
      <c r="O21" s="236"/>
      <c r="P21" s="238"/>
      <c r="Q21" s="82"/>
      <c r="R21" s="34"/>
      <c r="S21" s="34"/>
      <c r="T21" s="83"/>
    </row>
    <row r="22" spans="1:20" x14ac:dyDescent="0.3">
      <c r="A22" s="216">
        <v>7</v>
      </c>
      <c r="B22" s="200"/>
      <c r="C22" s="245"/>
      <c r="D22" s="245"/>
      <c r="E22" s="230"/>
      <c r="F22" s="230"/>
      <c r="G22" s="242"/>
      <c r="H22" s="243"/>
      <c r="I22" s="232"/>
      <c r="J22" s="191"/>
      <c r="K22" s="233"/>
      <c r="L22" s="244"/>
      <c r="M22" s="225">
        <f t="shared" si="0"/>
        <v>0</v>
      </c>
      <c r="N22" s="235"/>
      <c r="O22" s="236"/>
      <c r="P22" s="238"/>
      <c r="Q22" s="82"/>
      <c r="R22" s="34"/>
      <c r="S22" s="34"/>
      <c r="T22" s="83"/>
    </row>
    <row r="23" spans="1:20" x14ac:dyDescent="0.3">
      <c r="A23" s="216">
        <v>8</v>
      </c>
      <c r="B23" s="200"/>
      <c r="C23" s="245"/>
      <c r="D23" s="245"/>
      <c r="E23" s="230"/>
      <c r="F23" s="230"/>
      <c r="G23" s="242"/>
      <c r="H23" s="243"/>
      <c r="I23" s="232"/>
      <c r="J23" s="191"/>
      <c r="K23" s="233"/>
      <c r="L23" s="244"/>
      <c r="M23" s="225">
        <f t="shared" si="0"/>
        <v>0</v>
      </c>
      <c r="N23" s="235"/>
      <c r="O23" s="236"/>
      <c r="P23" s="238"/>
      <c r="Q23" s="82"/>
      <c r="R23" s="34"/>
      <c r="S23" s="34"/>
      <c r="T23" s="83"/>
    </row>
    <row r="24" spans="1:20" x14ac:dyDescent="0.3">
      <c r="A24" s="216">
        <v>9</v>
      </c>
      <c r="B24" s="200"/>
      <c r="C24" s="245"/>
      <c r="D24" s="245"/>
      <c r="E24" s="230"/>
      <c r="F24" s="230"/>
      <c r="G24" s="242"/>
      <c r="H24" s="243"/>
      <c r="I24" s="232"/>
      <c r="J24" s="191"/>
      <c r="K24" s="233"/>
      <c r="L24" s="244"/>
      <c r="M24" s="225">
        <f t="shared" si="0"/>
        <v>0</v>
      </c>
      <c r="N24" s="235"/>
      <c r="O24" s="236"/>
      <c r="P24" s="238"/>
      <c r="Q24" s="82"/>
      <c r="R24" s="34"/>
      <c r="S24" s="34"/>
      <c r="T24" s="83"/>
    </row>
    <row r="25" spans="1:20" ht="13.95" customHeight="1" x14ac:dyDescent="0.3">
      <c r="A25" s="216">
        <v>10</v>
      </c>
      <c r="B25" s="200"/>
      <c r="C25" s="245"/>
      <c r="D25" s="245"/>
      <c r="E25" s="230"/>
      <c r="F25" s="230"/>
      <c r="G25" s="242"/>
      <c r="H25" s="243"/>
      <c r="I25" s="232"/>
      <c r="J25" s="191"/>
      <c r="K25" s="233"/>
      <c r="L25" s="244"/>
      <c r="M25" s="225">
        <f t="shared" si="0"/>
        <v>0</v>
      </c>
      <c r="N25" s="235"/>
      <c r="O25" s="236"/>
      <c r="P25" s="238"/>
      <c r="Q25" s="82"/>
      <c r="R25" s="34"/>
      <c r="S25" s="34"/>
      <c r="T25" s="83"/>
    </row>
    <row r="26" spans="1:20" x14ac:dyDescent="0.3">
      <c r="A26" s="216">
        <v>11</v>
      </c>
      <c r="B26" s="200"/>
      <c r="C26" s="245"/>
      <c r="D26" s="245"/>
      <c r="E26" s="230"/>
      <c r="F26" s="230"/>
      <c r="G26" s="242"/>
      <c r="H26" s="243"/>
      <c r="I26" s="232"/>
      <c r="J26" s="191"/>
      <c r="K26" s="233"/>
      <c r="L26" s="244"/>
      <c r="M26" s="225">
        <f t="shared" si="0"/>
        <v>0</v>
      </c>
      <c r="N26" s="235"/>
      <c r="O26" s="236"/>
      <c r="P26" s="238"/>
      <c r="Q26" s="82"/>
      <c r="R26" s="34"/>
      <c r="S26" s="34"/>
      <c r="T26" s="83"/>
    </row>
    <row r="27" spans="1:20" x14ac:dyDescent="0.3">
      <c r="A27" s="216">
        <v>12</v>
      </c>
      <c r="B27" s="200"/>
      <c r="C27" s="245"/>
      <c r="D27" s="245"/>
      <c r="E27" s="230"/>
      <c r="F27" s="230"/>
      <c r="G27" s="242"/>
      <c r="H27" s="243"/>
      <c r="I27" s="232"/>
      <c r="J27" s="191"/>
      <c r="K27" s="233"/>
      <c r="L27" s="244"/>
      <c r="M27" s="225">
        <f t="shared" si="0"/>
        <v>0</v>
      </c>
      <c r="N27" s="235"/>
      <c r="O27" s="236"/>
      <c r="P27" s="238"/>
      <c r="Q27" s="82"/>
      <c r="R27" s="34"/>
      <c r="S27" s="34"/>
      <c r="T27" s="83"/>
    </row>
    <row r="28" spans="1:20" x14ac:dyDescent="0.3">
      <c r="A28" s="216">
        <v>13</v>
      </c>
      <c r="B28" s="200"/>
      <c r="C28" s="245"/>
      <c r="D28" s="245"/>
      <c r="E28" s="230"/>
      <c r="F28" s="230"/>
      <c r="G28" s="242"/>
      <c r="H28" s="243"/>
      <c r="I28" s="232"/>
      <c r="J28" s="191"/>
      <c r="K28" s="233"/>
      <c r="L28" s="244"/>
      <c r="M28" s="225">
        <f t="shared" si="0"/>
        <v>0</v>
      </c>
      <c r="N28" s="235"/>
      <c r="O28" s="236"/>
      <c r="P28" s="238"/>
      <c r="Q28" s="82"/>
      <c r="R28" s="34"/>
      <c r="S28" s="34"/>
      <c r="T28" s="83"/>
    </row>
    <row r="29" spans="1:20" x14ac:dyDescent="0.3">
      <c r="A29" s="216">
        <v>14</v>
      </c>
      <c r="B29" s="200"/>
      <c r="C29" s="245"/>
      <c r="D29" s="245"/>
      <c r="E29" s="230"/>
      <c r="F29" s="230"/>
      <c r="G29" s="242"/>
      <c r="H29" s="243"/>
      <c r="I29" s="232"/>
      <c r="J29" s="191"/>
      <c r="K29" s="233"/>
      <c r="L29" s="244"/>
      <c r="M29" s="225">
        <f t="shared" si="0"/>
        <v>0</v>
      </c>
      <c r="N29" s="235"/>
      <c r="O29" s="236"/>
      <c r="P29" s="238"/>
      <c r="Q29" s="82"/>
      <c r="R29" s="34"/>
      <c r="S29" s="34"/>
      <c r="T29" s="83"/>
    </row>
    <row r="30" spans="1:20" x14ac:dyDescent="0.3">
      <c r="A30" s="216">
        <v>15</v>
      </c>
      <c r="B30" s="200"/>
      <c r="C30" s="245"/>
      <c r="D30" s="245"/>
      <c r="E30" s="230"/>
      <c r="F30" s="230"/>
      <c r="G30" s="242"/>
      <c r="H30" s="243"/>
      <c r="I30" s="232"/>
      <c r="J30" s="191"/>
      <c r="K30" s="233"/>
      <c r="L30" s="244"/>
      <c r="M30" s="225">
        <f t="shared" si="0"/>
        <v>0</v>
      </c>
      <c r="N30" s="235"/>
      <c r="O30" s="236"/>
      <c r="P30" s="238"/>
      <c r="Q30" s="82"/>
      <c r="R30" s="34"/>
      <c r="S30" s="34"/>
      <c r="T30" s="83"/>
    </row>
    <row r="31" spans="1:20" x14ac:dyDescent="0.3">
      <c r="A31" s="216">
        <v>16</v>
      </c>
      <c r="B31" s="200"/>
      <c r="C31" s="245"/>
      <c r="D31" s="245"/>
      <c r="E31" s="230"/>
      <c r="F31" s="230"/>
      <c r="G31" s="242"/>
      <c r="H31" s="243"/>
      <c r="I31" s="232"/>
      <c r="J31" s="191"/>
      <c r="K31" s="233"/>
      <c r="L31" s="244"/>
      <c r="M31" s="225">
        <f t="shared" si="0"/>
        <v>0</v>
      </c>
      <c r="N31" s="235"/>
      <c r="O31" s="236"/>
      <c r="P31" s="238"/>
      <c r="Q31" s="82"/>
      <c r="R31" s="34"/>
      <c r="S31" s="34"/>
      <c r="T31" s="83"/>
    </row>
    <row r="32" spans="1:20" x14ac:dyDescent="0.3">
      <c r="A32" s="216">
        <v>17</v>
      </c>
      <c r="B32" s="200"/>
      <c r="C32" s="245"/>
      <c r="D32" s="245"/>
      <c r="E32" s="230"/>
      <c r="F32" s="230"/>
      <c r="G32" s="242"/>
      <c r="H32" s="243"/>
      <c r="I32" s="232"/>
      <c r="J32" s="191"/>
      <c r="K32" s="233"/>
      <c r="L32" s="244"/>
      <c r="M32" s="225">
        <f t="shared" si="0"/>
        <v>0</v>
      </c>
      <c r="N32" s="235"/>
      <c r="O32" s="236"/>
      <c r="P32" s="238"/>
      <c r="Q32" s="82"/>
      <c r="R32" s="34"/>
      <c r="S32" s="34"/>
      <c r="T32" s="83"/>
    </row>
    <row r="33" spans="1:20" x14ac:dyDescent="0.3">
      <c r="A33" s="216">
        <v>18</v>
      </c>
      <c r="B33" s="200"/>
      <c r="C33" s="245"/>
      <c r="D33" s="245"/>
      <c r="E33" s="230"/>
      <c r="F33" s="230"/>
      <c r="G33" s="242"/>
      <c r="H33" s="243"/>
      <c r="I33" s="232"/>
      <c r="J33" s="191"/>
      <c r="K33" s="233"/>
      <c r="L33" s="244"/>
      <c r="M33" s="225">
        <f t="shared" si="0"/>
        <v>0</v>
      </c>
      <c r="N33" s="235"/>
      <c r="O33" s="236"/>
      <c r="P33" s="238"/>
      <c r="Q33" s="82"/>
      <c r="R33" s="34"/>
      <c r="S33" s="34"/>
      <c r="T33" s="83"/>
    </row>
    <row r="34" spans="1:20" x14ac:dyDescent="0.3">
      <c r="A34" s="216">
        <v>19</v>
      </c>
      <c r="B34" s="200"/>
      <c r="C34" s="245"/>
      <c r="D34" s="245"/>
      <c r="E34" s="230"/>
      <c r="F34" s="230"/>
      <c r="G34" s="242"/>
      <c r="H34" s="243"/>
      <c r="I34" s="232"/>
      <c r="J34" s="191"/>
      <c r="K34" s="233"/>
      <c r="L34" s="244"/>
      <c r="M34" s="225">
        <f t="shared" si="0"/>
        <v>0</v>
      </c>
      <c r="N34" s="235"/>
      <c r="O34" s="236"/>
      <c r="P34" s="238"/>
      <c r="Q34" s="82"/>
      <c r="R34" s="34"/>
      <c r="S34" s="34"/>
      <c r="T34" s="83"/>
    </row>
    <row r="35" spans="1:20" x14ac:dyDescent="0.3">
      <c r="A35" s="216">
        <v>20</v>
      </c>
      <c r="B35" s="200"/>
      <c r="C35" s="245"/>
      <c r="D35" s="245"/>
      <c r="E35" s="230"/>
      <c r="F35" s="230"/>
      <c r="G35" s="242"/>
      <c r="H35" s="243"/>
      <c r="I35" s="232"/>
      <c r="J35" s="191"/>
      <c r="K35" s="233"/>
      <c r="L35" s="244"/>
      <c r="M35" s="225">
        <f t="shared" si="0"/>
        <v>0</v>
      </c>
      <c r="N35" s="235"/>
      <c r="O35" s="236"/>
      <c r="P35" s="238"/>
      <c r="Q35" s="82"/>
      <c r="R35" s="34"/>
      <c r="S35" s="34"/>
      <c r="T35" s="83"/>
    </row>
    <row r="36" spans="1:20" x14ac:dyDescent="0.3">
      <c r="A36" s="216">
        <v>21</v>
      </c>
      <c r="B36" s="200"/>
      <c r="C36" s="245"/>
      <c r="D36" s="245"/>
      <c r="E36" s="230"/>
      <c r="F36" s="230"/>
      <c r="G36" s="242"/>
      <c r="H36" s="243"/>
      <c r="I36" s="232"/>
      <c r="J36" s="191"/>
      <c r="K36" s="233"/>
      <c r="L36" s="244"/>
      <c r="M36" s="225">
        <f t="shared" si="0"/>
        <v>0</v>
      </c>
      <c r="N36" s="235"/>
      <c r="O36" s="236"/>
      <c r="P36" s="238"/>
      <c r="Q36" s="82"/>
      <c r="R36" s="34"/>
      <c r="S36" s="34"/>
      <c r="T36" s="83"/>
    </row>
    <row r="37" spans="1:20" x14ac:dyDescent="0.3">
      <c r="A37" s="216">
        <v>22</v>
      </c>
      <c r="B37" s="200"/>
      <c r="C37" s="245"/>
      <c r="D37" s="245"/>
      <c r="E37" s="230"/>
      <c r="F37" s="230"/>
      <c r="G37" s="242"/>
      <c r="H37" s="243"/>
      <c r="I37" s="232"/>
      <c r="J37" s="191"/>
      <c r="K37" s="233"/>
      <c r="L37" s="244"/>
      <c r="M37" s="225">
        <f t="shared" si="0"/>
        <v>0</v>
      </c>
      <c r="N37" s="235"/>
      <c r="O37" s="236"/>
      <c r="P37" s="238"/>
      <c r="Q37" s="82"/>
      <c r="R37" s="34"/>
      <c r="S37" s="34"/>
      <c r="T37" s="83"/>
    </row>
    <row r="38" spans="1:20" x14ac:dyDescent="0.3">
      <c r="A38" s="216">
        <v>23</v>
      </c>
      <c r="B38" s="200"/>
      <c r="C38" s="245"/>
      <c r="D38" s="245"/>
      <c r="E38" s="230"/>
      <c r="F38" s="230"/>
      <c r="G38" s="242"/>
      <c r="H38" s="243"/>
      <c r="I38" s="232"/>
      <c r="J38" s="191"/>
      <c r="K38" s="233"/>
      <c r="L38" s="244"/>
      <c r="M38" s="225">
        <f t="shared" si="0"/>
        <v>0</v>
      </c>
      <c r="N38" s="235"/>
      <c r="O38" s="236"/>
      <c r="P38" s="238"/>
      <c r="Q38" s="82"/>
      <c r="R38" s="34"/>
      <c r="S38" s="34"/>
      <c r="T38" s="83"/>
    </row>
    <row r="39" spans="1:20" x14ac:dyDescent="0.3">
      <c r="A39" s="216">
        <v>24</v>
      </c>
      <c r="B39" s="200"/>
      <c r="C39" s="245"/>
      <c r="D39" s="245"/>
      <c r="E39" s="230"/>
      <c r="F39" s="230"/>
      <c r="G39" s="242"/>
      <c r="H39" s="243"/>
      <c r="I39" s="232"/>
      <c r="J39" s="191"/>
      <c r="K39" s="233"/>
      <c r="L39" s="244"/>
      <c r="M39" s="225">
        <f t="shared" si="0"/>
        <v>0</v>
      </c>
      <c r="N39" s="235"/>
      <c r="O39" s="236"/>
      <c r="P39" s="238"/>
      <c r="Q39" s="82"/>
      <c r="R39" s="34"/>
      <c r="S39" s="34"/>
      <c r="T39" s="83"/>
    </row>
    <row r="40" spans="1:20" x14ac:dyDescent="0.3">
      <c r="A40" s="216">
        <v>25</v>
      </c>
      <c r="B40" s="200"/>
      <c r="C40" s="245"/>
      <c r="D40" s="245"/>
      <c r="E40" s="230"/>
      <c r="F40" s="230"/>
      <c r="G40" s="242"/>
      <c r="H40" s="243"/>
      <c r="I40" s="232"/>
      <c r="J40" s="191"/>
      <c r="K40" s="233"/>
      <c r="L40" s="244"/>
      <c r="M40" s="225">
        <f t="shared" si="0"/>
        <v>0</v>
      </c>
      <c r="N40" s="235"/>
      <c r="O40" s="236"/>
      <c r="P40" s="238"/>
      <c r="Q40" s="82"/>
      <c r="R40" s="34"/>
      <c r="S40" s="34"/>
      <c r="T40" s="83"/>
    </row>
    <row r="41" spans="1:20" x14ac:dyDescent="0.3">
      <c r="A41" s="216">
        <v>26</v>
      </c>
      <c r="B41" s="200"/>
      <c r="C41" s="245"/>
      <c r="D41" s="245"/>
      <c r="E41" s="230"/>
      <c r="F41" s="230"/>
      <c r="G41" s="242"/>
      <c r="H41" s="243"/>
      <c r="I41" s="232"/>
      <c r="J41" s="191"/>
      <c r="K41" s="233"/>
      <c r="L41" s="244"/>
      <c r="M41" s="225">
        <f t="shared" si="0"/>
        <v>0</v>
      </c>
      <c r="N41" s="235"/>
      <c r="O41" s="236"/>
      <c r="P41" s="238"/>
      <c r="Q41" s="82"/>
      <c r="R41" s="34"/>
      <c r="S41" s="34"/>
      <c r="T41" s="83"/>
    </row>
    <row r="42" spans="1:20" x14ac:dyDescent="0.3">
      <c r="A42" s="216">
        <v>27</v>
      </c>
      <c r="B42" s="200"/>
      <c r="C42" s="245"/>
      <c r="D42" s="245"/>
      <c r="E42" s="230"/>
      <c r="F42" s="230"/>
      <c r="G42" s="242"/>
      <c r="H42" s="243"/>
      <c r="I42" s="232"/>
      <c r="J42" s="191"/>
      <c r="K42" s="233"/>
      <c r="L42" s="244"/>
      <c r="M42" s="225">
        <f t="shared" si="0"/>
        <v>0</v>
      </c>
      <c r="N42" s="235"/>
      <c r="O42" s="236"/>
      <c r="P42" s="238"/>
      <c r="Q42" s="82"/>
      <c r="R42" s="34"/>
      <c r="S42" s="34"/>
      <c r="T42" s="83"/>
    </row>
    <row r="43" spans="1:20" x14ac:dyDescent="0.3">
      <c r="A43" s="216">
        <v>28</v>
      </c>
      <c r="B43" s="200"/>
      <c r="C43" s="245"/>
      <c r="D43" s="245"/>
      <c r="E43" s="230"/>
      <c r="F43" s="230"/>
      <c r="G43" s="242"/>
      <c r="H43" s="243"/>
      <c r="I43" s="232"/>
      <c r="J43" s="191"/>
      <c r="K43" s="233"/>
      <c r="L43" s="244"/>
      <c r="M43" s="225">
        <f t="shared" si="0"/>
        <v>0</v>
      </c>
      <c r="N43" s="235"/>
      <c r="O43" s="236"/>
      <c r="P43" s="238"/>
      <c r="Q43" s="82"/>
      <c r="R43" s="34"/>
      <c r="S43" s="34"/>
      <c r="T43" s="83"/>
    </row>
    <row r="44" spans="1:20" ht="15.65" thickBot="1" x14ac:dyDescent="0.35">
      <c r="A44" s="216">
        <v>29</v>
      </c>
      <c r="B44" s="246"/>
      <c r="C44" s="247"/>
      <c r="D44" s="247"/>
      <c r="E44" s="248"/>
      <c r="F44" s="248"/>
      <c r="G44" s="249"/>
      <c r="H44" s="250"/>
      <c r="I44" s="263"/>
      <c r="J44" s="196"/>
      <c r="K44" s="252"/>
      <c r="L44" s="253"/>
      <c r="M44" s="225">
        <f t="shared" si="0"/>
        <v>0</v>
      </c>
      <c r="N44" s="254"/>
      <c r="O44" s="255"/>
      <c r="P44" s="256"/>
      <c r="Q44" s="82"/>
      <c r="R44" s="34"/>
      <c r="S44" s="34"/>
      <c r="T44" s="83"/>
    </row>
    <row r="45" spans="1:20" ht="25.2" customHeight="1" thickBot="1" x14ac:dyDescent="0.35">
      <c r="A45" s="264" t="s">
        <v>59</v>
      </c>
      <c r="B45" s="257"/>
      <c r="C45" s="257"/>
      <c r="D45" s="257"/>
      <c r="E45" s="257"/>
      <c r="F45" s="257"/>
      <c r="G45" s="257"/>
      <c r="H45" s="257"/>
      <c r="I45" s="265"/>
      <c r="J45" s="158">
        <f>SUM(J16:J44)</f>
        <v>0</v>
      </c>
      <c r="K45" s="158">
        <f>SUM(K16:K44)</f>
        <v>0</v>
      </c>
      <c r="L45" s="158"/>
      <c r="M45" s="158">
        <f>SUM(M16:M44)</f>
        <v>0</v>
      </c>
      <c r="N45" s="158">
        <f>SUM(N16:N44)</f>
        <v>0</v>
      </c>
      <c r="O45" s="158">
        <f>SUM(O16:O44)</f>
        <v>0</v>
      </c>
      <c r="P45" s="258"/>
      <c r="Q45" s="85">
        <f>SUM(Q16:Q44)</f>
        <v>0</v>
      </c>
      <c r="R45" s="41">
        <f>SUM(R16:R44)</f>
        <v>0</v>
      </c>
      <c r="S45" s="41">
        <f>SUM(S16:S44)</f>
        <v>0</v>
      </c>
      <c r="T45" s="86"/>
    </row>
    <row r="46" spans="1:20" ht="15.65" thickBot="1" x14ac:dyDescent="0.35"/>
    <row r="47" spans="1:20" ht="79.55" customHeight="1" thickBot="1" x14ac:dyDescent="0.35">
      <c r="A47" s="460"/>
      <c r="B47" s="461"/>
      <c r="C47" s="461"/>
      <c r="D47" s="461"/>
      <c r="E47" s="461"/>
      <c r="F47" s="461"/>
      <c r="G47" s="461"/>
      <c r="H47" s="461"/>
      <c r="I47" s="462"/>
    </row>
    <row r="48" spans="1:20" x14ac:dyDescent="0.3">
      <c r="A48" s="166" t="s">
        <v>24</v>
      </c>
    </row>
    <row r="49" spans="1:13" ht="54.65" customHeight="1" x14ac:dyDescent="0.3">
      <c r="A49" s="463" t="s">
        <v>64</v>
      </c>
      <c r="B49" s="463"/>
      <c r="C49" s="416"/>
      <c r="D49" s="416"/>
      <c r="E49" s="416"/>
      <c r="F49" s="416"/>
      <c r="G49" s="416"/>
      <c r="H49" s="416"/>
      <c r="I49" s="416"/>
      <c r="J49" s="416"/>
      <c r="K49" s="167"/>
      <c r="L49" s="167"/>
      <c r="M49" s="167"/>
    </row>
    <row r="58" spans="1:13" ht="15.05" customHeight="1" x14ac:dyDescent="0.3"/>
    <row r="59" spans="1:13" ht="14.9" customHeight="1" x14ac:dyDescent="0.3"/>
    <row r="60" spans="1:13" ht="14.9" customHeight="1" x14ac:dyDescent="0.3"/>
    <row r="61" spans="1:13" ht="14.9" customHeight="1" x14ac:dyDescent="0.3"/>
  </sheetData>
  <sheetProtection algorithmName="SHA-512" hashValue="gW1pk2KVF+FAbGK+NRPwgRw/G0AaqGQqUdwRRL4/JO5aDPDjqOSLJOjTxjzn2x6lzJeYgFbojkfN+eY0xTlujQ==" saltValue="JKn4r6aEOr0t5ifczqIb5w==" spinCount="100000" sheet="1" insertRows="0"/>
  <mergeCells count="9">
    <mergeCell ref="A13:P14"/>
    <mergeCell ref="A49:J49"/>
    <mergeCell ref="A47:I47"/>
    <mergeCell ref="Q13:T14"/>
    <mergeCell ref="D6:G6"/>
    <mergeCell ref="D9:F9"/>
    <mergeCell ref="G9:H9"/>
    <mergeCell ref="D7:S7"/>
    <mergeCell ref="D8:S8"/>
  </mergeCells>
  <pageMargins left="0.70866141732283472" right="0.70866141732283472" top="0.78740157480314965" bottom="0.78740157480314965" header="0.31496062992125984" footer="0.31496062992125984"/>
  <pageSetup paperSize="8" scale="64" fitToHeight="2"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400-000000000000}">
          <x14:formula1>
            <xm:f>dropdown!$A$1:$A$17</xm:f>
          </x14:formula1>
          <xm:sqref>B16:B44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3"/>
  <sheetViews>
    <sheetView view="pageBreakPreview" zoomScale="85" zoomScaleNormal="70" zoomScaleSheetLayoutView="85" zoomScalePageLayoutView="40" workbookViewId="0">
      <selection activeCell="D18" sqref="D18"/>
    </sheetView>
  </sheetViews>
  <sheetFormatPr baseColWidth="10" defaultColWidth="10.88671875" defaultRowHeight="15.05" x14ac:dyDescent="0.3"/>
  <cols>
    <col min="1" max="1" width="3.88671875" style="166" customWidth="1"/>
    <col min="2" max="2" width="24.6640625" style="166" customWidth="1"/>
    <col min="3" max="3" width="28.44140625" style="166" customWidth="1"/>
    <col min="4" max="4" width="12.6640625" style="166" customWidth="1"/>
    <col min="5" max="6" width="13.5546875" style="166" customWidth="1"/>
    <col min="7" max="7" width="38.44140625" style="166" customWidth="1"/>
    <col min="8" max="10" width="14.109375" style="166" customWidth="1"/>
    <col min="11" max="11" width="30.33203125" style="166" customWidth="1"/>
    <col min="12" max="13" width="10.88671875" style="166"/>
    <col min="14" max="14" width="28.44140625" style="166" customWidth="1"/>
    <col min="15" max="16384" width="10.88671875" style="166"/>
  </cols>
  <sheetData>
    <row r="1" spans="1:13" x14ac:dyDescent="0.3"/>
    <row r="6" spans="1:13" x14ac:dyDescent="0.3">
      <c r="A6" s="68" t="s">
        <v>117</v>
      </c>
      <c r="B6" s="68"/>
      <c r="C6" s="87">
        <f>Übersicht!C4</f>
        <v>0</v>
      </c>
      <c r="D6" s="69"/>
      <c r="E6" s="69"/>
      <c r="F6" s="48"/>
      <c r="G6" s="48"/>
      <c r="H6" s="48"/>
      <c r="I6" s="48"/>
      <c r="J6" s="48"/>
      <c r="K6" s="48"/>
      <c r="L6" s="48"/>
      <c r="M6" s="48"/>
    </row>
    <row r="7" spans="1:13" x14ac:dyDescent="0.3">
      <c r="A7" s="68" t="s">
        <v>31</v>
      </c>
      <c r="B7" s="68"/>
      <c r="C7" s="467">
        <f>Übersicht!C5</f>
        <v>0</v>
      </c>
      <c r="D7" s="468"/>
      <c r="E7" s="468"/>
      <c r="F7" s="468"/>
      <c r="G7" s="468"/>
      <c r="H7" s="468"/>
      <c r="I7" s="468"/>
      <c r="J7" s="469"/>
      <c r="K7" s="49"/>
    </row>
    <row r="8" spans="1:13" x14ac:dyDescent="0.3">
      <c r="A8" s="68" t="s">
        <v>30</v>
      </c>
      <c r="B8" s="68"/>
      <c r="C8" s="467">
        <f>Übersicht!C6</f>
        <v>0</v>
      </c>
      <c r="D8" s="468"/>
      <c r="E8" s="468"/>
      <c r="F8" s="468"/>
      <c r="G8" s="468"/>
      <c r="H8" s="468"/>
      <c r="I8" s="468"/>
      <c r="J8" s="469"/>
      <c r="K8" s="49"/>
    </row>
    <row r="9" spans="1:13" x14ac:dyDescent="0.3">
      <c r="A9" s="68" t="s">
        <v>27</v>
      </c>
      <c r="B9" s="68"/>
      <c r="C9" s="168">
        <f>Übersicht!C7</f>
        <v>0</v>
      </c>
      <c r="D9" s="169">
        <f>Übersicht!D7</f>
        <v>0</v>
      </c>
      <c r="F9" s="39"/>
      <c r="G9" s="26"/>
      <c r="H9" s="26"/>
      <c r="I9" s="26"/>
      <c r="J9" s="49"/>
    </row>
    <row r="11" spans="1:13" ht="18.2" x14ac:dyDescent="0.35">
      <c r="A11" s="71" t="s">
        <v>93</v>
      </c>
      <c r="B11" s="71"/>
      <c r="C11" s="24"/>
    </row>
    <row r="12" spans="1:13" ht="8.65" customHeight="1" thickBot="1" x14ac:dyDescent="0.35">
      <c r="A12" s="72"/>
      <c r="B12" s="38"/>
    </row>
    <row r="13" spans="1:13" ht="14.9" customHeight="1" x14ac:dyDescent="0.3">
      <c r="A13" s="474" t="s">
        <v>23</v>
      </c>
      <c r="B13" s="475"/>
      <c r="C13" s="475"/>
      <c r="D13" s="475"/>
      <c r="E13" s="475"/>
      <c r="F13" s="475"/>
      <c r="G13" s="475"/>
      <c r="H13" s="487" t="s">
        <v>44</v>
      </c>
      <c r="I13" s="488"/>
      <c r="J13" s="488"/>
      <c r="K13" s="489"/>
    </row>
    <row r="14" spans="1:13" ht="15.05" customHeight="1" thickBot="1" x14ac:dyDescent="0.35">
      <c r="A14" s="477"/>
      <c r="B14" s="478"/>
      <c r="C14" s="478"/>
      <c r="D14" s="478"/>
      <c r="E14" s="478"/>
      <c r="F14" s="478"/>
      <c r="G14" s="478"/>
      <c r="H14" s="490"/>
      <c r="I14" s="491"/>
      <c r="J14" s="491"/>
      <c r="K14" s="492"/>
    </row>
    <row r="15" spans="1:13" ht="65.150000000000006" customHeight="1" thickBot="1" x14ac:dyDescent="0.35">
      <c r="A15" s="73" t="s">
        <v>43</v>
      </c>
      <c r="B15" s="59" t="s">
        <v>130</v>
      </c>
      <c r="C15" s="74" t="s">
        <v>94</v>
      </c>
      <c r="D15" s="74" t="s">
        <v>99</v>
      </c>
      <c r="E15" s="59" t="s">
        <v>68</v>
      </c>
      <c r="F15" s="59" t="s">
        <v>69</v>
      </c>
      <c r="G15" s="78" t="s">
        <v>2</v>
      </c>
      <c r="H15" s="59" t="s">
        <v>34</v>
      </c>
      <c r="I15" s="74" t="s">
        <v>33</v>
      </c>
      <c r="J15" s="74" t="s">
        <v>32</v>
      </c>
      <c r="K15" s="78" t="s">
        <v>2</v>
      </c>
    </row>
    <row r="16" spans="1:13" x14ac:dyDescent="0.3">
      <c r="A16" s="216">
        <v>1</v>
      </c>
      <c r="B16" s="266"/>
      <c r="C16" s="267"/>
      <c r="D16" s="268"/>
      <c r="E16" s="226"/>
      <c r="F16" s="227"/>
      <c r="G16" s="228"/>
      <c r="H16" s="79"/>
      <c r="I16" s="80"/>
      <c r="J16" s="80"/>
      <c r="K16" s="81"/>
    </row>
    <row r="17" spans="1:11" x14ac:dyDescent="0.3">
      <c r="A17" s="216">
        <v>2</v>
      </c>
      <c r="B17" s="266"/>
      <c r="C17" s="245"/>
      <c r="D17" s="269"/>
      <c r="E17" s="235"/>
      <c r="F17" s="236"/>
      <c r="G17" s="238"/>
      <c r="H17" s="82"/>
      <c r="I17" s="34"/>
      <c r="J17" s="34"/>
      <c r="K17" s="83"/>
    </row>
    <row r="18" spans="1:11" x14ac:dyDescent="0.3">
      <c r="A18" s="216">
        <v>3</v>
      </c>
      <c r="B18" s="266"/>
      <c r="C18" s="245"/>
      <c r="D18" s="269"/>
      <c r="E18" s="235"/>
      <c r="F18" s="236"/>
      <c r="G18" s="238"/>
      <c r="H18" s="82"/>
      <c r="I18" s="34"/>
      <c r="J18" s="34"/>
      <c r="K18" s="83"/>
    </row>
    <row r="19" spans="1:11" x14ac:dyDescent="0.3">
      <c r="A19" s="216">
        <v>4</v>
      </c>
      <c r="B19" s="266"/>
      <c r="C19" s="245"/>
      <c r="D19" s="269"/>
      <c r="E19" s="235"/>
      <c r="F19" s="236"/>
      <c r="G19" s="238"/>
      <c r="H19" s="82"/>
      <c r="I19" s="34"/>
      <c r="J19" s="34"/>
      <c r="K19" s="83"/>
    </row>
    <row r="20" spans="1:11" x14ac:dyDescent="0.3">
      <c r="A20" s="216">
        <v>5</v>
      </c>
      <c r="B20" s="266"/>
      <c r="C20" s="245"/>
      <c r="D20" s="269"/>
      <c r="E20" s="235"/>
      <c r="F20" s="236"/>
      <c r="G20" s="238"/>
      <c r="H20" s="82"/>
      <c r="I20" s="34"/>
      <c r="J20" s="34"/>
      <c r="K20" s="83"/>
    </row>
    <row r="21" spans="1:11" x14ac:dyDescent="0.3">
      <c r="A21" s="216">
        <v>6</v>
      </c>
      <c r="B21" s="266"/>
      <c r="C21" s="245"/>
      <c r="D21" s="269"/>
      <c r="E21" s="235"/>
      <c r="F21" s="236"/>
      <c r="G21" s="238"/>
      <c r="H21" s="82"/>
      <c r="I21" s="34"/>
      <c r="J21" s="34"/>
      <c r="K21" s="83"/>
    </row>
    <row r="22" spans="1:11" x14ac:dyDescent="0.3">
      <c r="A22" s="216">
        <v>7</v>
      </c>
      <c r="B22" s="266"/>
      <c r="C22" s="245"/>
      <c r="D22" s="269"/>
      <c r="E22" s="235"/>
      <c r="F22" s="236"/>
      <c r="G22" s="270"/>
      <c r="H22" s="82"/>
      <c r="I22" s="34"/>
      <c r="J22" s="34"/>
      <c r="K22" s="83"/>
    </row>
    <row r="23" spans="1:11" x14ac:dyDescent="0.3">
      <c r="A23" s="216">
        <v>8</v>
      </c>
      <c r="B23" s="266"/>
      <c r="C23" s="245"/>
      <c r="D23" s="269"/>
      <c r="E23" s="235"/>
      <c r="F23" s="236"/>
      <c r="G23" s="270"/>
      <c r="H23" s="82"/>
      <c r="I23" s="34"/>
      <c r="J23" s="34"/>
      <c r="K23" s="83"/>
    </row>
    <row r="24" spans="1:11" x14ac:dyDescent="0.3">
      <c r="A24" s="216">
        <v>9</v>
      </c>
      <c r="B24" s="266"/>
      <c r="C24" s="245"/>
      <c r="D24" s="269"/>
      <c r="E24" s="235"/>
      <c r="F24" s="236"/>
      <c r="G24" s="238"/>
      <c r="H24" s="82"/>
      <c r="I24" s="34"/>
      <c r="J24" s="34"/>
      <c r="K24" s="83"/>
    </row>
    <row r="25" spans="1:11" x14ac:dyDescent="0.3">
      <c r="A25" s="216">
        <v>10</v>
      </c>
      <c r="B25" s="266"/>
      <c r="C25" s="245"/>
      <c r="D25" s="269"/>
      <c r="E25" s="235"/>
      <c r="F25" s="236"/>
      <c r="G25" s="238"/>
      <c r="H25" s="82"/>
      <c r="I25" s="34"/>
      <c r="J25" s="34"/>
      <c r="K25" s="83"/>
    </row>
    <row r="26" spans="1:11" x14ac:dyDescent="0.3">
      <c r="A26" s="216">
        <v>11</v>
      </c>
      <c r="B26" s="266"/>
      <c r="C26" s="245"/>
      <c r="D26" s="269"/>
      <c r="E26" s="235"/>
      <c r="F26" s="236"/>
      <c r="G26" s="238"/>
      <c r="H26" s="82"/>
      <c r="I26" s="34"/>
      <c r="J26" s="34"/>
      <c r="K26" s="83"/>
    </row>
    <row r="27" spans="1:11" x14ac:dyDescent="0.3">
      <c r="A27" s="216">
        <v>12</v>
      </c>
      <c r="B27" s="266"/>
      <c r="C27" s="245"/>
      <c r="D27" s="269"/>
      <c r="E27" s="235"/>
      <c r="F27" s="236"/>
      <c r="G27" s="238"/>
      <c r="H27" s="82"/>
      <c r="I27" s="34"/>
      <c r="J27" s="34"/>
      <c r="K27" s="83"/>
    </row>
    <row r="28" spans="1:11" x14ac:dyDescent="0.3">
      <c r="A28" s="216">
        <v>13</v>
      </c>
      <c r="B28" s="266"/>
      <c r="C28" s="245"/>
      <c r="D28" s="269"/>
      <c r="E28" s="235"/>
      <c r="F28" s="236"/>
      <c r="G28" s="238"/>
      <c r="H28" s="82"/>
      <c r="I28" s="34"/>
      <c r="J28" s="34"/>
      <c r="K28" s="83"/>
    </row>
    <row r="29" spans="1:11" x14ac:dyDescent="0.3">
      <c r="A29" s="216">
        <v>14</v>
      </c>
      <c r="B29" s="266"/>
      <c r="C29" s="245"/>
      <c r="D29" s="269"/>
      <c r="E29" s="235"/>
      <c r="F29" s="236"/>
      <c r="G29" s="238"/>
      <c r="H29" s="82"/>
      <c r="I29" s="34"/>
      <c r="J29" s="34"/>
      <c r="K29" s="83"/>
    </row>
    <row r="30" spans="1:11" x14ac:dyDescent="0.3">
      <c r="A30" s="216">
        <v>15</v>
      </c>
      <c r="B30" s="266"/>
      <c r="C30" s="245"/>
      <c r="D30" s="269"/>
      <c r="E30" s="235"/>
      <c r="F30" s="236"/>
      <c r="G30" s="238"/>
      <c r="H30" s="82"/>
      <c r="I30" s="34"/>
      <c r="J30" s="34"/>
      <c r="K30" s="83"/>
    </row>
    <row r="31" spans="1:11" x14ac:dyDescent="0.3">
      <c r="A31" s="216">
        <v>16</v>
      </c>
      <c r="B31" s="266"/>
      <c r="C31" s="245"/>
      <c r="D31" s="269"/>
      <c r="E31" s="235"/>
      <c r="F31" s="236"/>
      <c r="G31" s="238"/>
      <c r="H31" s="82"/>
      <c r="I31" s="34"/>
      <c r="J31" s="34"/>
      <c r="K31" s="83"/>
    </row>
    <row r="32" spans="1:11" x14ac:dyDescent="0.3">
      <c r="A32" s="216">
        <v>17</v>
      </c>
      <c r="B32" s="266"/>
      <c r="C32" s="245"/>
      <c r="D32" s="269"/>
      <c r="E32" s="235"/>
      <c r="F32" s="236"/>
      <c r="G32" s="238"/>
      <c r="H32" s="82"/>
      <c r="I32" s="34"/>
      <c r="J32" s="34"/>
      <c r="K32" s="83"/>
    </row>
    <row r="33" spans="1:11" x14ac:dyDescent="0.3">
      <c r="A33" s="216">
        <v>18</v>
      </c>
      <c r="B33" s="266"/>
      <c r="C33" s="245"/>
      <c r="D33" s="269"/>
      <c r="E33" s="235"/>
      <c r="F33" s="236"/>
      <c r="G33" s="238"/>
      <c r="H33" s="82"/>
      <c r="I33" s="34"/>
      <c r="J33" s="34"/>
      <c r="K33" s="83"/>
    </row>
    <row r="34" spans="1:11" x14ac:dyDescent="0.3">
      <c r="A34" s="216">
        <v>19</v>
      </c>
      <c r="B34" s="266"/>
      <c r="C34" s="245"/>
      <c r="D34" s="269"/>
      <c r="E34" s="235"/>
      <c r="F34" s="236"/>
      <c r="G34" s="238"/>
      <c r="H34" s="82"/>
      <c r="I34" s="34"/>
      <c r="J34" s="34"/>
      <c r="K34" s="83"/>
    </row>
    <row r="35" spans="1:11" x14ac:dyDescent="0.3">
      <c r="A35" s="216">
        <v>20</v>
      </c>
      <c r="B35" s="266"/>
      <c r="C35" s="245"/>
      <c r="D35" s="269"/>
      <c r="E35" s="235"/>
      <c r="F35" s="236"/>
      <c r="G35" s="238"/>
      <c r="H35" s="82"/>
      <c r="I35" s="34"/>
      <c r="J35" s="34"/>
      <c r="K35" s="83"/>
    </row>
    <row r="36" spans="1:11" x14ac:dyDescent="0.3">
      <c r="A36" s="216">
        <v>21</v>
      </c>
      <c r="B36" s="266"/>
      <c r="C36" s="245"/>
      <c r="D36" s="269"/>
      <c r="E36" s="235"/>
      <c r="F36" s="236"/>
      <c r="G36" s="238"/>
      <c r="H36" s="82"/>
      <c r="I36" s="34"/>
      <c r="J36" s="34"/>
      <c r="K36" s="83"/>
    </row>
    <row r="37" spans="1:11" x14ac:dyDescent="0.3">
      <c r="A37" s="216">
        <v>22</v>
      </c>
      <c r="B37" s="266"/>
      <c r="C37" s="245"/>
      <c r="D37" s="269"/>
      <c r="E37" s="235"/>
      <c r="F37" s="236"/>
      <c r="G37" s="238"/>
      <c r="H37" s="82"/>
      <c r="I37" s="34"/>
      <c r="J37" s="34"/>
      <c r="K37" s="83"/>
    </row>
    <row r="38" spans="1:11" x14ac:dyDescent="0.3">
      <c r="A38" s="216">
        <v>23</v>
      </c>
      <c r="B38" s="266"/>
      <c r="C38" s="245"/>
      <c r="D38" s="269"/>
      <c r="E38" s="235"/>
      <c r="F38" s="236"/>
      <c r="G38" s="238"/>
      <c r="H38" s="82"/>
      <c r="I38" s="34"/>
      <c r="J38" s="34"/>
      <c r="K38" s="83"/>
    </row>
    <row r="39" spans="1:11" x14ac:dyDescent="0.3">
      <c r="A39" s="216">
        <v>24</v>
      </c>
      <c r="B39" s="266"/>
      <c r="C39" s="245"/>
      <c r="D39" s="269"/>
      <c r="E39" s="235"/>
      <c r="F39" s="236"/>
      <c r="G39" s="238"/>
      <c r="H39" s="82"/>
      <c r="I39" s="34"/>
      <c r="J39" s="34"/>
      <c r="K39" s="83"/>
    </row>
    <row r="40" spans="1:11" x14ac:dyDescent="0.3">
      <c r="A40" s="216">
        <v>25</v>
      </c>
      <c r="B40" s="266"/>
      <c r="C40" s="245"/>
      <c r="D40" s="269"/>
      <c r="E40" s="235"/>
      <c r="F40" s="236"/>
      <c r="G40" s="238"/>
      <c r="H40" s="82"/>
      <c r="I40" s="34"/>
      <c r="J40" s="34"/>
      <c r="K40" s="83"/>
    </row>
    <row r="41" spans="1:11" x14ac:dyDescent="0.3">
      <c r="A41" s="216">
        <v>26</v>
      </c>
      <c r="B41" s="266"/>
      <c r="C41" s="245"/>
      <c r="D41" s="269"/>
      <c r="E41" s="235"/>
      <c r="F41" s="236"/>
      <c r="G41" s="238"/>
      <c r="H41" s="82"/>
      <c r="I41" s="34"/>
      <c r="J41" s="34"/>
      <c r="K41" s="83"/>
    </row>
    <row r="42" spans="1:11" x14ac:dyDescent="0.3">
      <c r="A42" s="216">
        <v>27</v>
      </c>
      <c r="B42" s="266"/>
      <c r="C42" s="245"/>
      <c r="D42" s="269"/>
      <c r="E42" s="235"/>
      <c r="F42" s="236"/>
      <c r="G42" s="238"/>
      <c r="H42" s="82"/>
      <c r="I42" s="34"/>
      <c r="J42" s="34"/>
      <c r="K42" s="83"/>
    </row>
    <row r="43" spans="1:11" x14ac:dyDescent="0.3">
      <c r="A43" s="216">
        <v>28</v>
      </c>
      <c r="B43" s="266"/>
      <c r="C43" s="245"/>
      <c r="D43" s="269"/>
      <c r="E43" s="235"/>
      <c r="F43" s="236"/>
      <c r="G43" s="238"/>
      <c r="H43" s="82"/>
      <c r="I43" s="34"/>
      <c r="J43" s="34"/>
      <c r="K43" s="83"/>
    </row>
    <row r="44" spans="1:11" x14ac:dyDescent="0.3">
      <c r="A44" s="216">
        <v>29</v>
      </c>
      <c r="B44" s="271"/>
      <c r="C44" s="245"/>
      <c r="D44" s="269"/>
      <c r="E44" s="235"/>
      <c r="F44" s="236"/>
      <c r="G44" s="238"/>
      <c r="H44" s="82"/>
      <c r="I44" s="34"/>
      <c r="J44" s="34"/>
      <c r="K44" s="83"/>
    </row>
    <row r="45" spans="1:11" x14ac:dyDescent="0.3">
      <c r="A45" s="216">
        <v>30</v>
      </c>
      <c r="B45" s="272"/>
      <c r="C45" s="245"/>
      <c r="D45" s="269"/>
      <c r="E45" s="235"/>
      <c r="F45" s="236"/>
      <c r="G45" s="238"/>
      <c r="H45" s="82"/>
      <c r="I45" s="34"/>
      <c r="J45" s="34"/>
      <c r="K45" s="83"/>
    </row>
    <row r="46" spans="1:11" x14ac:dyDescent="0.3">
      <c r="A46" s="216">
        <v>31</v>
      </c>
      <c r="B46" s="266"/>
      <c r="C46" s="245"/>
      <c r="D46" s="269"/>
      <c r="E46" s="235"/>
      <c r="F46" s="236"/>
      <c r="G46" s="238"/>
      <c r="H46" s="82"/>
      <c r="I46" s="34"/>
      <c r="J46" s="34"/>
      <c r="K46" s="83"/>
    </row>
    <row r="47" spans="1:11" x14ac:dyDescent="0.3">
      <c r="A47" s="216">
        <v>32</v>
      </c>
      <c r="B47" s="266"/>
      <c r="C47" s="245"/>
      <c r="D47" s="269"/>
      <c r="E47" s="235"/>
      <c r="F47" s="236"/>
      <c r="G47" s="238"/>
      <c r="H47" s="82"/>
      <c r="I47" s="34"/>
      <c r="J47" s="34"/>
      <c r="K47" s="83"/>
    </row>
    <row r="48" spans="1:11" x14ac:dyDescent="0.3">
      <c r="A48" s="216">
        <v>33</v>
      </c>
      <c r="B48" s="266"/>
      <c r="C48" s="245"/>
      <c r="D48" s="269"/>
      <c r="E48" s="235"/>
      <c r="F48" s="236"/>
      <c r="G48" s="238"/>
      <c r="H48" s="82"/>
      <c r="I48" s="34"/>
      <c r="J48" s="34"/>
      <c r="K48" s="83"/>
    </row>
    <row r="49" spans="1:11" x14ac:dyDescent="0.3">
      <c r="A49" s="216">
        <v>34</v>
      </c>
      <c r="B49" s="266"/>
      <c r="C49" s="245"/>
      <c r="D49" s="269"/>
      <c r="E49" s="235"/>
      <c r="F49" s="236"/>
      <c r="G49" s="238"/>
      <c r="H49" s="82"/>
      <c r="I49" s="34"/>
      <c r="J49" s="34"/>
      <c r="K49" s="83"/>
    </row>
    <row r="50" spans="1:11" x14ac:dyDescent="0.3">
      <c r="A50" s="216">
        <v>35</v>
      </c>
      <c r="B50" s="266"/>
      <c r="C50" s="245"/>
      <c r="D50" s="269"/>
      <c r="E50" s="235"/>
      <c r="F50" s="236"/>
      <c r="G50" s="238"/>
      <c r="H50" s="82"/>
      <c r="I50" s="34"/>
      <c r="J50" s="34"/>
      <c r="K50" s="83"/>
    </row>
    <row r="51" spans="1:11" x14ac:dyDescent="0.3">
      <c r="A51" s="216">
        <v>36</v>
      </c>
      <c r="B51" s="266"/>
      <c r="C51" s="245"/>
      <c r="D51" s="269"/>
      <c r="E51" s="235"/>
      <c r="F51" s="236"/>
      <c r="G51" s="238"/>
      <c r="H51" s="82"/>
      <c r="I51" s="34"/>
      <c r="J51" s="34"/>
      <c r="K51" s="83"/>
    </row>
    <row r="52" spans="1:11" x14ac:dyDescent="0.3">
      <c r="A52" s="216">
        <v>37</v>
      </c>
      <c r="B52" s="266"/>
      <c r="C52" s="245"/>
      <c r="D52" s="269"/>
      <c r="E52" s="235"/>
      <c r="F52" s="236"/>
      <c r="G52" s="238"/>
      <c r="H52" s="82"/>
      <c r="I52" s="34"/>
      <c r="J52" s="34"/>
      <c r="K52" s="83"/>
    </row>
    <row r="53" spans="1:11" x14ac:dyDescent="0.3">
      <c r="A53" s="216">
        <v>38</v>
      </c>
      <c r="B53" s="266"/>
      <c r="C53" s="245"/>
      <c r="D53" s="269"/>
      <c r="E53" s="235"/>
      <c r="F53" s="236"/>
      <c r="G53" s="238"/>
      <c r="H53" s="82"/>
      <c r="I53" s="34"/>
      <c r="J53" s="34"/>
      <c r="K53" s="83"/>
    </row>
    <row r="54" spans="1:11" x14ac:dyDescent="0.3">
      <c r="A54" s="216">
        <v>39</v>
      </c>
      <c r="B54" s="266"/>
      <c r="C54" s="245"/>
      <c r="D54" s="269"/>
      <c r="E54" s="235"/>
      <c r="F54" s="236"/>
      <c r="G54" s="238"/>
      <c r="H54" s="82"/>
      <c r="I54" s="34"/>
      <c r="J54" s="34"/>
      <c r="K54" s="83"/>
    </row>
    <row r="55" spans="1:11" ht="15.65" thickBot="1" x14ac:dyDescent="0.35">
      <c r="A55" s="216">
        <v>40</v>
      </c>
      <c r="B55" s="266"/>
      <c r="C55" s="245"/>
      <c r="D55" s="269"/>
      <c r="E55" s="235"/>
      <c r="F55" s="236"/>
      <c r="G55" s="238"/>
      <c r="H55" s="82"/>
      <c r="I55" s="34"/>
      <c r="J55" s="34"/>
      <c r="K55" s="83"/>
    </row>
    <row r="56" spans="1:11" ht="15.65" thickBot="1" x14ac:dyDescent="0.35">
      <c r="A56" s="264" t="s">
        <v>49</v>
      </c>
      <c r="B56" s="257"/>
      <c r="C56" s="257"/>
      <c r="D56" s="158">
        <f>SUM(D16:D55)</f>
        <v>0</v>
      </c>
      <c r="E56" s="158">
        <f t="shared" ref="E56:F56" si="0">SUM(E16:E55)</f>
        <v>0</v>
      </c>
      <c r="F56" s="158">
        <f t="shared" si="0"/>
        <v>0</v>
      </c>
      <c r="G56" s="273"/>
      <c r="H56" s="85">
        <f>SUM(H16:H55)</f>
        <v>0</v>
      </c>
      <c r="I56" s="88">
        <f t="shared" ref="I56:J56" si="1">SUM(I16:I55)</f>
        <v>0</v>
      </c>
      <c r="J56" s="41">
        <f t="shared" si="1"/>
        <v>0</v>
      </c>
      <c r="K56" s="41"/>
    </row>
    <row r="57" spans="1:11" ht="15.65" thickBot="1" x14ac:dyDescent="0.35"/>
    <row r="58" spans="1:11" ht="79.55" customHeight="1" thickBot="1" x14ac:dyDescent="0.35">
      <c r="A58" s="493"/>
      <c r="B58" s="494"/>
      <c r="C58" s="494"/>
      <c r="D58" s="494"/>
      <c r="E58" s="494"/>
      <c r="F58" s="494"/>
      <c r="G58" s="495"/>
    </row>
    <row r="59" spans="1:11" x14ac:dyDescent="0.3">
      <c r="A59" s="166" t="s">
        <v>24</v>
      </c>
    </row>
    <row r="60" spans="1:11" ht="56.05" customHeight="1" x14ac:dyDescent="0.3">
      <c r="A60" s="486" t="s">
        <v>64</v>
      </c>
      <c r="B60" s="486"/>
      <c r="C60" s="486"/>
      <c r="D60" s="486"/>
      <c r="E60" s="486"/>
      <c r="F60" s="486"/>
      <c r="G60" s="486"/>
      <c r="H60" s="167"/>
    </row>
    <row r="70" ht="15.05" customHeight="1" x14ac:dyDescent="0.3"/>
    <row r="71" ht="14.9" customHeight="1" x14ac:dyDescent="0.3"/>
    <row r="72" ht="14.9" customHeight="1" x14ac:dyDescent="0.3"/>
    <row r="73" ht="14.9" customHeight="1" x14ac:dyDescent="0.3"/>
  </sheetData>
  <sheetProtection algorithmName="SHA-512" hashValue="vMjfVMhNLSer8ANNZ0yVR32Q+dtYCAXMojceLjz5h7TP9maeBrxw9Kox7mpNXgKv4fe8r9f7BB/cEYpDH3We2g==" saltValue="/elnGeoDeTpxqC8GRcMz6A==" spinCount="100000" sheet="1" insertRows="0"/>
  <mergeCells count="6">
    <mergeCell ref="A60:G60"/>
    <mergeCell ref="H13:K14"/>
    <mergeCell ref="C7:J7"/>
    <mergeCell ref="C8:J8"/>
    <mergeCell ref="A13:G14"/>
    <mergeCell ref="A58:G58"/>
  </mergeCells>
  <pageMargins left="0.70866141732283472" right="0.70866141732283472" top="0.78740157480314965" bottom="0.78740157480314965" header="0.31496062992125984" footer="0.31496062992125984"/>
  <pageSetup paperSize="8" scale="64" fitToHeight="2"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'PK Übersicht'!$B$9:$O$9</xm:f>
          </x14:formula1>
          <xm:sqref>C16:C55</xm:sqref>
        </x14:dataValidation>
        <x14:dataValidation type="list" allowBlank="1" showInputMessage="1" showErrorMessage="1" promptTitle="Geschäftsbereich" xr:uid="{00000000-0002-0000-0500-000001000000}">
          <x14:formula1>
            <xm:f>dropdown!$A$1:$A$17</xm:f>
          </x14:formula1>
          <xm:sqref>B16:B55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T36"/>
  <sheetViews>
    <sheetView zoomScale="70" zoomScaleNormal="70" workbookViewId="0">
      <selection activeCell="A10" sqref="A10"/>
    </sheetView>
  </sheetViews>
  <sheetFormatPr baseColWidth="10" defaultColWidth="11.44140625" defaultRowHeight="12.55" x14ac:dyDescent="0.2"/>
  <cols>
    <col min="1" max="1" width="20.33203125" style="89" customWidth="1"/>
    <col min="2" max="15" width="14.33203125" style="89" customWidth="1"/>
    <col min="16" max="16384" width="11.44140625" style="89"/>
  </cols>
  <sheetData>
    <row r="1" spans="1:17" x14ac:dyDescent="0.2"/>
    <row r="2" spans="1:17" ht="15.05" x14ac:dyDescent="0.3">
      <c r="A2" s="68" t="s">
        <v>117</v>
      </c>
      <c r="B2" s="68"/>
      <c r="C2" s="464">
        <f>Übersicht!C4</f>
        <v>0</v>
      </c>
      <c r="D2" s="465"/>
      <c r="E2" s="466"/>
      <c r="F2" s="327"/>
      <c r="G2" s="327"/>
      <c r="H2" s="327"/>
      <c r="I2" s="327"/>
      <c r="J2" s="327"/>
      <c r="K2" s="327"/>
      <c r="L2" s="327"/>
      <c r="M2" s="327"/>
      <c r="N2" s="69"/>
      <c r="O2" s="69"/>
      <c r="P2" s="69"/>
      <c r="Q2" s="69"/>
    </row>
    <row r="3" spans="1:17" ht="15.05" x14ac:dyDescent="0.3">
      <c r="A3" s="68" t="s">
        <v>31</v>
      </c>
      <c r="B3" s="68"/>
      <c r="C3" s="467">
        <f>Übersicht!C5</f>
        <v>0</v>
      </c>
      <c r="D3" s="468"/>
      <c r="E3" s="468"/>
      <c r="F3" s="468"/>
      <c r="G3" s="468"/>
      <c r="H3" s="468"/>
      <c r="I3" s="468"/>
      <c r="J3" s="468"/>
      <c r="K3" s="468"/>
      <c r="L3" s="468"/>
      <c r="M3" s="469"/>
      <c r="N3" s="49"/>
      <c r="O3" s="49"/>
      <c r="P3" s="49"/>
      <c r="Q3" s="49"/>
    </row>
    <row r="4" spans="1:17" ht="15.05" x14ac:dyDescent="0.3">
      <c r="A4" s="68" t="s">
        <v>30</v>
      </c>
      <c r="B4" s="68"/>
      <c r="C4" s="467">
        <f>Übersicht!C6</f>
        <v>0</v>
      </c>
      <c r="D4" s="468"/>
      <c r="E4" s="468"/>
      <c r="F4" s="468"/>
      <c r="G4" s="468"/>
      <c r="H4" s="468"/>
      <c r="I4" s="468"/>
      <c r="J4" s="468"/>
      <c r="K4" s="468"/>
      <c r="L4" s="468"/>
      <c r="M4" s="469"/>
      <c r="N4" s="49"/>
      <c r="O4" s="49"/>
      <c r="P4" s="49"/>
      <c r="Q4" s="49"/>
    </row>
    <row r="5" spans="1:17" ht="18" customHeight="1" x14ac:dyDescent="0.3">
      <c r="A5" s="68" t="s">
        <v>27</v>
      </c>
      <c r="B5" s="68"/>
      <c r="C5" s="328">
        <f>Übersicht!C7</f>
        <v>0</v>
      </c>
      <c r="D5" s="329">
        <f>Übersicht!D7</f>
        <v>0</v>
      </c>
      <c r="E5" s="90"/>
      <c r="F5" s="90"/>
      <c r="G5" s="90"/>
      <c r="H5" s="90"/>
      <c r="I5" s="90"/>
      <c r="J5" s="90"/>
      <c r="K5" s="90"/>
      <c r="L5" s="90"/>
      <c r="M5" s="90"/>
      <c r="N5" s="499"/>
      <c r="O5" s="499"/>
      <c r="P5" s="500"/>
      <c r="Q5" s="500"/>
    </row>
    <row r="6" spans="1:17" ht="18" customHeight="1" thickBot="1" x14ac:dyDescent="0.25"/>
    <row r="7" spans="1:17" ht="30.05" customHeight="1" x14ac:dyDescent="0.35">
      <c r="A7" s="501" t="s">
        <v>90</v>
      </c>
      <c r="B7" s="502"/>
      <c r="C7" s="502"/>
      <c r="D7" s="502"/>
      <c r="E7" s="502"/>
      <c r="F7" s="502"/>
      <c r="G7" s="502"/>
      <c r="H7" s="502"/>
      <c r="I7" s="502"/>
      <c r="J7" s="502"/>
      <c r="K7" s="502"/>
      <c r="L7" s="502"/>
      <c r="M7" s="502"/>
      <c r="N7" s="502"/>
      <c r="O7" s="502"/>
      <c r="P7" s="503"/>
    </row>
    <row r="8" spans="1:17" ht="13.15" thickBot="1" x14ac:dyDescent="0.25">
      <c r="A8" s="91"/>
      <c r="B8" s="92" t="s">
        <v>94</v>
      </c>
      <c r="C8" s="92" t="s">
        <v>94</v>
      </c>
      <c r="D8" s="92" t="s">
        <v>94</v>
      </c>
      <c r="E8" s="92" t="s">
        <v>94</v>
      </c>
      <c r="F8" s="92" t="s">
        <v>94</v>
      </c>
      <c r="G8" s="92" t="s">
        <v>94</v>
      </c>
      <c r="H8" s="92" t="s">
        <v>94</v>
      </c>
      <c r="I8" s="92" t="s">
        <v>94</v>
      </c>
      <c r="J8" s="92" t="s">
        <v>94</v>
      </c>
      <c r="K8" s="92" t="s">
        <v>94</v>
      </c>
      <c r="L8" s="92" t="s">
        <v>94</v>
      </c>
      <c r="M8" s="92" t="s">
        <v>94</v>
      </c>
      <c r="N8" s="92" t="s">
        <v>94</v>
      </c>
      <c r="O8" s="92" t="s">
        <v>94</v>
      </c>
      <c r="P8" s="93"/>
    </row>
    <row r="9" spans="1:17" ht="40.1" thickBot="1" x14ac:dyDescent="0.3">
      <c r="A9" s="94" t="s">
        <v>130</v>
      </c>
      <c r="B9" s="274"/>
      <c r="C9" s="275"/>
      <c r="D9" s="275"/>
      <c r="E9" s="276"/>
      <c r="F9" s="276"/>
      <c r="G9" s="276"/>
      <c r="H9" s="276"/>
      <c r="I9" s="276"/>
      <c r="J9" s="276"/>
      <c r="K9" s="276"/>
      <c r="L9" s="276"/>
      <c r="M9" s="276"/>
      <c r="N9" s="276"/>
      <c r="O9" s="277"/>
      <c r="P9" s="95" t="s">
        <v>87</v>
      </c>
    </row>
    <row r="10" spans="1:17" ht="18" customHeight="1" x14ac:dyDescent="0.25">
      <c r="A10" s="278"/>
      <c r="B10" s="96" t="str">
        <f>IF($A10&gt;0,SUMIFS(PK!$J$13:$J$52,PK!$C$13:$C$52,"="&amp;'PK Übersicht'!B$9,PK!$B$13:$B$52,"="&amp;'PK Übersicht'!$A10),"€ 0,00")</f>
        <v>€ 0,00</v>
      </c>
      <c r="C10" s="96" t="str">
        <f>IF($A10&gt;0,SUMIFS(PK!$J$13:$J$52,PK!$C$13:$C$52,"="&amp;'PK Übersicht'!C$9,PK!$B$13:$B$52,"="&amp;'PK Übersicht'!$A10),"€ 0,00")</f>
        <v>€ 0,00</v>
      </c>
      <c r="D10" s="96" t="str">
        <f>IF($A10&gt;0,SUMIFS(PK!$J$13:$J$52,PK!$C$13:$C$52,"="&amp;'PK Übersicht'!D$9,PK!$B$13:$B$52,"="&amp;'PK Übersicht'!$A10),"€ 0,00")</f>
        <v>€ 0,00</v>
      </c>
      <c r="E10" s="96" t="str">
        <f>IF($A10&gt;0,SUMIFS(PK!$J$13:$J$52,PK!$C$13:$C$52,"="&amp;'PK Übersicht'!E$9,PK!$B$13:$B$52,"="&amp;'PK Übersicht'!$A10),"€ 0,00")</f>
        <v>€ 0,00</v>
      </c>
      <c r="F10" s="96" t="str">
        <f>IF($A10&gt;0,SUMIFS(PK!$J$13:$J$52,PK!$C$13:$C$52,"="&amp;'PK Übersicht'!F$9,PK!$B$13:$B$52,"="&amp;'PK Übersicht'!$A10),"€ 0,00")</f>
        <v>€ 0,00</v>
      </c>
      <c r="G10" s="96" t="str">
        <f>IF($A10&gt;0,SUMIFS(PK!$J$13:$J$52,PK!$C$13:$C$52,"="&amp;'PK Übersicht'!G$9,PK!$B$13:$B$52,"="&amp;'PK Übersicht'!$A10),"€ 0,00")</f>
        <v>€ 0,00</v>
      </c>
      <c r="H10" s="96" t="str">
        <f>IF($A10&gt;0,SUMIFS(PK!$J$13:$J$52,PK!$C$13:$C$52,"="&amp;'PK Übersicht'!H$9,PK!$B$13:$B$52,"="&amp;'PK Übersicht'!$A10),"€ 0,00")</f>
        <v>€ 0,00</v>
      </c>
      <c r="I10" s="96" t="str">
        <f>IF($A10&gt;0,SUMIFS(PK!$J$13:$J$52,PK!$C$13:$C$52,"="&amp;'PK Übersicht'!I$9,PK!$B$13:$B$52,"="&amp;'PK Übersicht'!$A10),"€ 0,00")</f>
        <v>€ 0,00</v>
      </c>
      <c r="J10" s="96" t="str">
        <f>IF($A10&gt;0,SUMIFS(PK!$J$13:$J$52,PK!$C$13:$C$52,"="&amp;'PK Übersicht'!J$9,PK!$B$13:$B$52,"="&amp;'PK Übersicht'!$A10),"€ 0,00")</f>
        <v>€ 0,00</v>
      </c>
      <c r="K10" s="96" t="str">
        <f>IF($A10&gt;0,SUMIFS(PK!$J$13:$J$52,PK!$C$13:$C$52,"="&amp;'PK Übersicht'!K$9,PK!$B$13:$B$52,"="&amp;'PK Übersicht'!$A10),"€ 0,00")</f>
        <v>€ 0,00</v>
      </c>
      <c r="L10" s="96" t="str">
        <f>IF($A10&gt;0,SUMIFS(PK!$J$13:$J$52,PK!$C$13:$C$52,"="&amp;'PK Übersicht'!L$9,PK!$B$13:$B$52,"="&amp;'PK Übersicht'!$A10),"€ 0,00")</f>
        <v>€ 0,00</v>
      </c>
      <c r="M10" s="96" t="str">
        <f>IF($A10&gt;0,SUMIFS(PK!$J$13:$J$52,PK!$C$13:$C$52,"="&amp;'PK Übersicht'!M$9,PK!$B$13:$B$52,"="&amp;'PK Übersicht'!$A10),"€ 0,00")</f>
        <v>€ 0,00</v>
      </c>
      <c r="N10" s="96" t="str">
        <f>IF($A10&gt;0,SUMIFS(PK!$J$13:$J$52,PK!$C$13:$C$52,"="&amp;'PK Übersicht'!N$9,PK!$B$13:$B$52,"="&amp;'PK Übersicht'!$A10),"€ 0,00")</f>
        <v>€ 0,00</v>
      </c>
      <c r="O10" s="96" t="str">
        <f>IF($A10&gt;0,SUMIFS(PK!$J$13:$J$52,PK!$C$13:$C$52,"="&amp;'PK Übersicht'!O$9,PK!$B$13:$B$52,"="&amp;'PK Übersicht'!$A10),"€ 0,00")</f>
        <v>€ 0,00</v>
      </c>
      <c r="P10" s="97">
        <f>SUM(B10:O10)</f>
        <v>0</v>
      </c>
    </row>
    <row r="11" spans="1:17" ht="18" customHeight="1" x14ac:dyDescent="0.25">
      <c r="A11" s="279"/>
      <c r="B11" s="96" t="str">
        <f>IF($A11&gt;0,SUMIFS(PK!$J$13:$J$52,PK!$C$13:$C$52,"="&amp;'PK Übersicht'!B$9,PK!$B$13:$B$52,"="&amp;'PK Übersicht'!$A11),"€ 0,00")</f>
        <v>€ 0,00</v>
      </c>
      <c r="C11" s="96" t="str">
        <f>IF($A11&gt;0,SUMIFS(PK!$J$13:$J$52,PK!$C$13:$C$52,"="&amp;'PK Übersicht'!C$9,PK!$B$13:$B$52,"="&amp;'PK Übersicht'!$A11),"€ 0,00")</f>
        <v>€ 0,00</v>
      </c>
      <c r="D11" s="96" t="str">
        <f>IF($A11&gt;0,SUMIFS(PK!$J$13:$J$52,PK!$C$13:$C$52,"="&amp;'PK Übersicht'!D$9,PK!$B$13:$B$52,"="&amp;'PK Übersicht'!$A11),"€ 0,00")</f>
        <v>€ 0,00</v>
      </c>
      <c r="E11" s="96" t="str">
        <f>IF($A11&gt;0,SUMIFS(PK!$J$13:$J$52,PK!$C$13:$C$52,"="&amp;'PK Übersicht'!E$9,PK!$B$13:$B$52,"="&amp;'PK Übersicht'!$A11),"€ 0,00")</f>
        <v>€ 0,00</v>
      </c>
      <c r="F11" s="96" t="str">
        <f>IF($A11&gt;0,SUMIFS(PK!$J$13:$J$52,PK!$C$13:$C$52,"="&amp;'PK Übersicht'!F$9,PK!$B$13:$B$52,"="&amp;'PK Übersicht'!$A11),"€ 0,00")</f>
        <v>€ 0,00</v>
      </c>
      <c r="G11" s="96" t="str">
        <f>IF($A11&gt;0,SUMIFS(PK!$J$13:$J$52,PK!$C$13:$C$52,"="&amp;'PK Übersicht'!G$9,PK!$B$13:$B$52,"="&amp;'PK Übersicht'!$A11),"€ 0,00")</f>
        <v>€ 0,00</v>
      </c>
      <c r="H11" s="96" t="str">
        <f>IF($A11&gt;0,SUMIFS(PK!$J$13:$J$52,PK!$C$13:$C$52,"="&amp;'PK Übersicht'!H$9,PK!$B$13:$B$52,"="&amp;'PK Übersicht'!$A11),"€ 0,00")</f>
        <v>€ 0,00</v>
      </c>
      <c r="I11" s="96" t="str">
        <f>IF($A11&gt;0,SUMIFS(PK!$J$13:$J$52,PK!$C$13:$C$52,"="&amp;'PK Übersicht'!I$9,PK!$B$13:$B$52,"="&amp;'PK Übersicht'!$A11),"€ 0,00")</f>
        <v>€ 0,00</v>
      </c>
      <c r="J11" s="96" t="str">
        <f>IF($A11&gt;0,SUMIFS(PK!$J$13:$J$52,PK!$C$13:$C$52,"="&amp;'PK Übersicht'!J$9,PK!$B$13:$B$52,"="&amp;'PK Übersicht'!$A11),"€ 0,00")</f>
        <v>€ 0,00</v>
      </c>
      <c r="K11" s="96" t="str">
        <f>IF($A11&gt;0,SUMIFS(PK!$J$13:$J$52,PK!$C$13:$C$52,"="&amp;'PK Übersicht'!K$9,PK!$B$13:$B$52,"="&amp;'PK Übersicht'!$A11),"€ 0,00")</f>
        <v>€ 0,00</v>
      </c>
      <c r="L11" s="96" t="str">
        <f>IF($A11&gt;0,SUMIFS(PK!$J$13:$J$52,PK!$C$13:$C$52,"="&amp;'PK Übersicht'!L$9,PK!$B$13:$B$52,"="&amp;'PK Übersicht'!$A11),"€ 0,00")</f>
        <v>€ 0,00</v>
      </c>
      <c r="M11" s="96" t="str">
        <f>IF($A11&gt;0,SUMIFS(PK!$J$13:$J$52,PK!$C$13:$C$52,"="&amp;'PK Übersicht'!M$9,PK!$B$13:$B$52,"="&amp;'PK Übersicht'!$A11),"€ 0,00")</f>
        <v>€ 0,00</v>
      </c>
      <c r="N11" s="96" t="str">
        <f>IF($A11&gt;0,SUMIFS(PK!$J$13:$J$52,PK!$C$13:$C$52,"="&amp;'PK Übersicht'!N$9,PK!$B$13:$B$52,"="&amp;'PK Übersicht'!$A11),"€ 0,00")</f>
        <v>€ 0,00</v>
      </c>
      <c r="O11" s="96" t="str">
        <f>IF($A11&gt;0,SUMIFS(PK!$J$13:$J$52,PK!$C$13:$C$52,"="&amp;'PK Übersicht'!O$9,PK!$B$13:$B$52,"="&amp;'PK Übersicht'!$A11),"€ 0,00")</f>
        <v>€ 0,00</v>
      </c>
      <c r="P11" s="98">
        <f t="shared" ref="P11:P15" si="0">SUM(B11:O11)</f>
        <v>0</v>
      </c>
    </row>
    <row r="12" spans="1:17" ht="18" customHeight="1" x14ac:dyDescent="0.25">
      <c r="A12" s="279"/>
      <c r="B12" s="96" t="str">
        <f>IF($A12&gt;0,SUMIFS(PK!$J$13:$J$52,PK!$C$13:$C$52,"="&amp;'PK Übersicht'!B$9,PK!$B$13:$B$52,"="&amp;'PK Übersicht'!$A12),"€ 0,00")</f>
        <v>€ 0,00</v>
      </c>
      <c r="C12" s="96" t="str">
        <f>IF($A12&gt;0,SUMIFS(PK!$J$13:$J$52,PK!$C$13:$C$52,"="&amp;'PK Übersicht'!C$9,PK!$B$13:$B$52,"="&amp;'PK Übersicht'!$A12),"€ 0,00")</f>
        <v>€ 0,00</v>
      </c>
      <c r="D12" s="96" t="str">
        <f>IF($A12&gt;0,SUMIFS(PK!$J$13:$J$52,PK!$C$13:$C$52,"="&amp;'PK Übersicht'!D$9,PK!$B$13:$B$52,"="&amp;'PK Übersicht'!$A12),"€ 0,00")</f>
        <v>€ 0,00</v>
      </c>
      <c r="E12" s="96" t="str">
        <f>IF($A12&gt;0,SUMIFS(PK!$J$13:$J$52,PK!$C$13:$C$52,"="&amp;'PK Übersicht'!E$9,PK!$B$13:$B$52,"="&amp;'PK Übersicht'!$A12),"€ 0,00")</f>
        <v>€ 0,00</v>
      </c>
      <c r="F12" s="96" t="str">
        <f>IF($A12&gt;0,SUMIFS(PK!$J$13:$J$52,PK!$C$13:$C$52,"="&amp;'PK Übersicht'!F$9,PK!$B$13:$B$52,"="&amp;'PK Übersicht'!$A12),"€ 0,00")</f>
        <v>€ 0,00</v>
      </c>
      <c r="G12" s="96" t="str">
        <f>IF($A12&gt;0,SUMIFS(PK!$J$13:$J$52,PK!$C$13:$C$52,"="&amp;'PK Übersicht'!G$9,PK!$B$13:$B$52,"="&amp;'PK Übersicht'!$A12),"€ 0,00")</f>
        <v>€ 0,00</v>
      </c>
      <c r="H12" s="96" t="str">
        <f>IF($A12&gt;0,SUMIFS(PK!$J$13:$J$52,PK!$C$13:$C$52,"="&amp;'PK Übersicht'!H$9,PK!$B$13:$B$52,"="&amp;'PK Übersicht'!$A12),"€ 0,00")</f>
        <v>€ 0,00</v>
      </c>
      <c r="I12" s="96" t="str">
        <f>IF($A12&gt;0,SUMIFS(PK!$J$13:$J$52,PK!$C$13:$C$52,"="&amp;'PK Übersicht'!I$9,PK!$B$13:$B$52,"="&amp;'PK Übersicht'!$A12),"€ 0,00")</f>
        <v>€ 0,00</v>
      </c>
      <c r="J12" s="96" t="str">
        <f>IF($A12&gt;0,SUMIFS(PK!$J$13:$J$52,PK!$C$13:$C$52,"="&amp;'PK Übersicht'!J$9,PK!$B$13:$B$52,"="&amp;'PK Übersicht'!$A12),"€ 0,00")</f>
        <v>€ 0,00</v>
      </c>
      <c r="K12" s="96" t="str">
        <f>IF($A12&gt;0,SUMIFS(PK!$J$13:$J$52,PK!$C$13:$C$52,"="&amp;'PK Übersicht'!K$9,PK!$B$13:$B$52,"="&amp;'PK Übersicht'!$A12),"€ 0,00")</f>
        <v>€ 0,00</v>
      </c>
      <c r="L12" s="96" t="str">
        <f>IF($A12&gt;0,SUMIFS(PK!$J$13:$J$52,PK!$C$13:$C$52,"="&amp;'PK Übersicht'!L$9,PK!$B$13:$B$52,"="&amp;'PK Übersicht'!$A12),"€ 0,00")</f>
        <v>€ 0,00</v>
      </c>
      <c r="M12" s="96" t="str">
        <f>IF($A12&gt;0,SUMIFS(PK!$J$13:$J$52,PK!$C$13:$C$52,"="&amp;'PK Übersicht'!M$9,PK!$B$13:$B$52,"="&amp;'PK Übersicht'!$A12),"€ 0,00")</f>
        <v>€ 0,00</v>
      </c>
      <c r="N12" s="96" t="str">
        <f>IF($A12&gt;0,SUMIFS(PK!$J$13:$J$52,PK!$C$13:$C$52,"="&amp;'PK Übersicht'!N$9,PK!$B$13:$B$52,"="&amp;'PK Übersicht'!$A12),"€ 0,00")</f>
        <v>€ 0,00</v>
      </c>
      <c r="O12" s="96" t="str">
        <f>IF($A12&gt;0,SUMIFS(PK!$J$13:$J$52,PK!$C$13:$C$52,"="&amp;'PK Übersicht'!O$9,PK!$B$13:$B$52,"="&amp;'PK Übersicht'!$A12),"€ 0,00")</f>
        <v>€ 0,00</v>
      </c>
      <c r="P12" s="98">
        <f t="shared" si="0"/>
        <v>0</v>
      </c>
    </row>
    <row r="13" spans="1:17" ht="18" customHeight="1" x14ac:dyDescent="0.25">
      <c r="A13" s="279"/>
      <c r="B13" s="96" t="str">
        <f>IF($A13&gt;0,SUMIFS(PK!$J$13:$J$52,PK!$C$13:$C$52,"="&amp;'PK Übersicht'!B$9,PK!$B$13:$B$52,"="&amp;'PK Übersicht'!$A13),"€ 0,00")</f>
        <v>€ 0,00</v>
      </c>
      <c r="C13" s="96" t="str">
        <f>IF($A13&gt;0,SUMIFS(PK!$J$13:$J$52,PK!$C$13:$C$52,"="&amp;'PK Übersicht'!C$9,PK!$B$13:$B$52,"="&amp;'PK Übersicht'!$A13),"€ 0,00")</f>
        <v>€ 0,00</v>
      </c>
      <c r="D13" s="96" t="str">
        <f>IF($A13&gt;0,SUMIFS(PK!$J$13:$J$52,PK!$C$13:$C$52,"="&amp;'PK Übersicht'!D$9,PK!$B$13:$B$52,"="&amp;'PK Übersicht'!$A13),"€ 0,00")</f>
        <v>€ 0,00</v>
      </c>
      <c r="E13" s="96" t="str">
        <f>IF($A13&gt;0,SUMIFS(PK!$J$13:$J$52,PK!$C$13:$C$52,"="&amp;'PK Übersicht'!E$9,PK!$B$13:$B$52,"="&amp;'PK Übersicht'!$A13),"€ 0,00")</f>
        <v>€ 0,00</v>
      </c>
      <c r="F13" s="96" t="str">
        <f>IF($A13&gt;0,SUMIFS(PK!$J$13:$J$52,PK!$C$13:$C$52,"="&amp;'PK Übersicht'!F$9,PK!$B$13:$B$52,"="&amp;'PK Übersicht'!$A13),"€ 0,00")</f>
        <v>€ 0,00</v>
      </c>
      <c r="G13" s="96" t="str">
        <f>IF($A13&gt;0,SUMIFS(PK!$J$13:$J$52,PK!$C$13:$C$52,"="&amp;'PK Übersicht'!G$9,PK!$B$13:$B$52,"="&amp;'PK Übersicht'!$A13),"€ 0,00")</f>
        <v>€ 0,00</v>
      </c>
      <c r="H13" s="96" t="str">
        <f>IF($A13&gt;0,SUMIFS(PK!$J$13:$J$52,PK!$C$13:$C$52,"="&amp;'PK Übersicht'!H$9,PK!$B$13:$B$52,"="&amp;'PK Übersicht'!$A13),"€ 0,00")</f>
        <v>€ 0,00</v>
      </c>
      <c r="I13" s="96" t="str">
        <f>IF($A13&gt;0,SUMIFS(PK!$J$13:$J$52,PK!$C$13:$C$52,"="&amp;'PK Übersicht'!I$9,PK!$B$13:$B$52,"="&amp;'PK Übersicht'!$A13),"€ 0,00")</f>
        <v>€ 0,00</v>
      </c>
      <c r="J13" s="96" t="str">
        <f>IF($A13&gt;0,SUMIFS(PK!$J$13:$J$52,PK!$C$13:$C$52,"="&amp;'PK Übersicht'!J$9,PK!$B$13:$B$52,"="&amp;'PK Übersicht'!$A13),"€ 0,00")</f>
        <v>€ 0,00</v>
      </c>
      <c r="K13" s="96" t="str">
        <f>IF($A13&gt;0,SUMIFS(PK!$J$13:$J$52,PK!$C$13:$C$52,"="&amp;'PK Übersicht'!K$9,PK!$B$13:$B$52,"="&amp;'PK Übersicht'!$A13),"€ 0,00")</f>
        <v>€ 0,00</v>
      </c>
      <c r="L13" s="96" t="str">
        <f>IF($A13&gt;0,SUMIFS(PK!$J$13:$J$52,PK!$C$13:$C$52,"="&amp;'PK Übersicht'!L$9,PK!$B$13:$B$52,"="&amp;'PK Übersicht'!$A13),"€ 0,00")</f>
        <v>€ 0,00</v>
      </c>
      <c r="M13" s="96" t="str">
        <f>IF($A13&gt;0,SUMIFS(PK!$J$13:$J$52,PK!$C$13:$C$52,"="&amp;'PK Übersicht'!M$9,PK!$B$13:$B$52,"="&amp;'PK Übersicht'!$A13),"€ 0,00")</f>
        <v>€ 0,00</v>
      </c>
      <c r="N13" s="96" t="str">
        <f>IF($A13&gt;0,SUMIFS(PK!$J$13:$J$52,PK!$C$13:$C$52,"="&amp;'PK Übersicht'!N$9,PK!$B$13:$B$52,"="&amp;'PK Übersicht'!$A13),"€ 0,00")</f>
        <v>€ 0,00</v>
      </c>
      <c r="O13" s="96" t="str">
        <f>IF($A13&gt;0,SUMIFS(PK!$J$13:$J$52,PK!$C$13:$C$52,"="&amp;'PK Übersicht'!O$9,PK!$B$13:$B$52,"="&amp;'PK Übersicht'!$A13),"€ 0,00")</f>
        <v>€ 0,00</v>
      </c>
      <c r="P13" s="98">
        <f t="shared" si="0"/>
        <v>0</v>
      </c>
    </row>
    <row r="14" spans="1:17" ht="18" customHeight="1" x14ac:dyDescent="0.25">
      <c r="A14" s="279"/>
      <c r="B14" s="96" t="str">
        <f>IF($A14&gt;0,SUMIFS(PK!$J$13:$J$52,PK!$C$13:$C$52,"="&amp;'PK Übersicht'!B$9,PK!$B$13:$B$52,"="&amp;'PK Übersicht'!$A14),"€ 0,00")</f>
        <v>€ 0,00</v>
      </c>
      <c r="C14" s="96" t="str">
        <f>IF($A14&gt;0,SUMIFS(PK!$J$13:$J$52,PK!$C$13:$C$52,"="&amp;'PK Übersicht'!C$9,PK!$B$13:$B$52,"="&amp;'PK Übersicht'!$A14),"€ 0,00")</f>
        <v>€ 0,00</v>
      </c>
      <c r="D14" s="96" t="str">
        <f>IF($A14&gt;0,SUMIFS(PK!$J$13:$J$52,PK!$C$13:$C$52,"="&amp;'PK Übersicht'!D$9,PK!$B$13:$B$52,"="&amp;'PK Übersicht'!$A14),"€ 0,00")</f>
        <v>€ 0,00</v>
      </c>
      <c r="E14" s="96" t="str">
        <f>IF($A14&gt;0,SUMIFS(PK!$J$13:$J$52,PK!$C$13:$C$52,"="&amp;'PK Übersicht'!E$9,PK!$B$13:$B$52,"="&amp;'PK Übersicht'!$A14),"€ 0,00")</f>
        <v>€ 0,00</v>
      </c>
      <c r="F14" s="96" t="str">
        <f>IF($A14&gt;0,SUMIFS(PK!$J$13:$J$52,PK!$C$13:$C$52,"="&amp;'PK Übersicht'!F$9,PK!$B$13:$B$52,"="&amp;'PK Übersicht'!$A14),"€ 0,00")</f>
        <v>€ 0,00</v>
      </c>
      <c r="G14" s="96" t="str">
        <f>IF($A14&gt;0,SUMIFS(PK!$J$13:$J$52,PK!$C$13:$C$52,"="&amp;'PK Übersicht'!G$9,PK!$B$13:$B$52,"="&amp;'PK Übersicht'!$A14),"€ 0,00")</f>
        <v>€ 0,00</v>
      </c>
      <c r="H14" s="96" t="str">
        <f>IF($A14&gt;0,SUMIFS(PK!$J$13:$J$52,PK!$C$13:$C$52,"="&amp;'PK Übersicht'!H$9,PK!$B$13:$B$52,"="&amp;'PK Übersicht'!$A14),"€ 0,00")</f>
        <v>€ 0,00</v>
      </c>
      <c r="I14" s="96" t="str">
        <f>IF($A14&gt;0,SUMIFS(PK!$J$13:$J$52,PK!$C$13:$C$52,"="&amp;'PK Übersicht'!I$9,PK!$B$13:$B$52,"="&amp;'PK Übersicht'!$A14),"€ 0,00")</f>
        <v>€ 0,00</v>
      </c>
      <c r="J14" s="96" t="str">
        <f>IF($A14&gt;0,SUMIFS(PK!$J$13:$J$52,PK!$C$13:$C$52,"="&amp;'PK Übersicht'!J$9,PK!$B$13:$B$52,"="&amp;'PK Übersicht'!$A14),"€ 0,00")</f>
        <v>€ 0,00</v>
      </c>
      <c r="K14" s="96" t="str">
        <f>IF($A14&gt;0,SUMIFS(PK!$J$13:$J$52,PK!$C$13:$C$52,"="&amp;'PK Übersicht'!K$9,PK!$B$13:$B$52,"="&amp;'PK Übersicht'!$A14),"€ 0,00")</f>
        <v>€ 0,00</v>
      </c>
      <c r="L14" s="96" t="str">
        <f>IF($A14&gt;0,SUMIFS(PK!$J$13:$J$52,PK!$C$13:$C$52,"="&amp;'PK Übersicht'!L$9,PK!$B$13:$B$52,"="&amp;'PK Übersicht'!$A14),"€ 0,00")</f>
        <v>€ 0,00</v>
      </c>
      <c r="M14" s="96" t="str">
        <f>IF($A14&gt;0,SUMIFS(PK!$J$13:$J$52,PK!$C$13:$C$52,"="&amp;'PK Übersicht'!M$9,PK!$B$13:$B$52,"="&amp;'PK Übersicht'!$A14),"€ 0,00")</f>
        <v>€ 0,00</v>
      </c>
      <c r="N14" s="96" t="str">
        <f>IF($A14&gt;0,SUMIFS(PK!$J$13:$J$52,PK!$C$13:$C$52,"="&amp;'PK Übersicht'!N$9,PK!$B$13:$B$52,"="&amp;'PK Übersicht'!$A14),"€ 0,00")</f>
        <v>€ 0,00</v>
      </c>
      <c r="O14" s="96" t="str">
        <f>IF($A14&gt;0,SUMIFS(PK!$J$13:$J$52,PK!$C$13:$C$52,"="&amp;'PK Übersicht'!O$9,PK!$B$13:$B$52,"="&amp;'PK Übersicht'!$A14),"€ 0,00")</f>
        <v>€ 0,00</v>
      </c>
      <c r="P14" s="98">
        <f t="shared" si="0"/>
        <v>0</v>
      </c>
    </row>
    <row r="15" spans="1:17" ht="18" customHeight="1" thickBot="1" x14ac:dyDescent="0.3">
      <c r="A15" s="280"/>
      <c r="B15" s="96" t="str">
        <f>IF($A15&gt;0,SUMIFS(PK!$J$13:$J$52,PK!$C$13:$C$52,"="&amp;'PK Übersicht'!B$9,PK!$B$13:$B$52,"="&amp;'PK Übersicht'!$A15),"€ 0,00")</f>
        <v>€ 0,00</v>
      </c>
      <c r="C15" s="96" t="str">
        <f>IF($A15&gt;0,SUMIFS(PK!$J$13:$J$52,PK!$C$13:$C$52,"="&amp;'PK Übersicht'!C$9,PK!$B$13:$B$52,"="&amp;'PK Übersicht'!$A15),"€ 0,00")</f>
        <v>€ 0,00</v>
      </c>
      <c r="D15" s="96" t="str">
        <f>IF($A15&gt;0,SUMIFS(PK!$J$13:$J$52,PK!$C$13:$C$52,"="&amp;'PK Übersicht'!D$9,PK!$B$13:$B$52,"="&amp;'PK Übersicht'!$A15),"€ 0,00")</f>
        <v>€ 0,00</v>
      </c>
      <c r="E15" s="96" t="str">
        <f>IF($A15&gt;0,SUMIFS(PK!$J$13:$J$52,PK!$C$13:$C$52,"="&amp;'PK Übersicht'!E$9,PK!$B$13:$B$52,"="&amp;'PK Übersicht'!$A15),"€ 0,00")</f>
        <v>€ 0,00</v>
      </c>
      <c r="F15" s="96" t="str">
        <f>IF($A15&gt;0,SUMIFS(PK!$J$13:$J$52,PK!$C$13:$C$52,"="&amp;'PK Übersicht'!F$9,PK!$B$13:$B$52,"="&amp;'PK Übersicht'!$A15),"€ 0,00")</f>
        <v>€ 0,00</v>
      </c>
      <c r="G15" s="96" t="str">
        <f>IF($A15&gt;0,SUMIFS(PK!$J$13:$J$52,PK!$C$13:$C$52,"="&amp;'PK Übersicht'!G$9,PK!$B$13:$B$52,"="&amp;'PK Übersicht'!$A15),"€ 0,00")</f>
        <v>€ 0,00</v>
      </c>
      <c r="H15" s="96" t="str">
        <f>IF($A15&gt;0,SUMIFS(PK!$J$13:$J$52,PK!$C$13:$C$52,"="&amp;'PK Übersicht'!H$9,PK!$B$13:$B$52,"="&amp;'PK Übersicht'!$A15),"€ 0,00")</f>
        <v>€ 0,00</v>
      </c>
      <c r="I15" s="96" t="str">
        <f>IF($A15&gt;0,SUMIFS(PK!$J$13:$J$52,PK!$C$13:$C$52,"="&amp;'PK Übersicht'!I$9,PK!$B$13:$B$52,"="&amp;'PK Übersicht'!$A15),"€ 0,00")</f>
        <v>€ 0,00</v>
      </c>
      <c r="J15" s="96" t="str">
        <f>IF($A15&gt;0,SUMIFS(PK!$J$13:$J$52,PK!$C$13:$C$52,"="&amp;'PK Übersicht'!J$9,PK!$B$13:$B$52,"="&amp;'PK Übersicht'!$A15),"€ 0,00")</f>
        <v>€ 0,00</v>
      </c>
      <c r="K15" s="96" t="str">
        <f>IF($A15&gt;0,SUMIFS(PK!$J$13:$J$52,PK!$C$13:$C$52,"="&amp;'PK Übersicht'!K$9,PK!$B$13:$B$52,"="&amp;'PK Übersicht'!$A15),"€ 0,00")</f>
        <v>€ 0,00</v>
      </c>
      <c r="L15" s="96" t="str">
        <f>IF($A15&gt;0,SUMIFS(PK!$J$13:$J$52,PK!$C$13:$C$52,"="&amp;'PK Übersicht'!L$9,PK!$B$13:$B$52,"="&amp;'PK Übersicht'!$A15),"€ 0,00")</f>
        <v>€ 0,00</v>
      </c>
      <c r="M15" s="96" t="str">
        <f>IF($A15&gt;0,SUMIFS(PK!$J$13:$J$52,PK!$C$13:$C$52,"="&amp;'PK Übersicht'!M$9,PK!$B$13:$B$52,"="&amp;'PK Übersicht'!$A15),"€ 0,00")</f>
        <v>€ 0,00</v>
      </c>
      <c r="N15" s="96" t="str">
        <f>IF($A15&gt;0,SUMIFS(PK!$J$13:$J$52,PK!$C$13:$C$52,"="&amp;'PK Übersicht'!N$9,PK!$B$13:$B$52,"="&amp;'PK Übersicht'!$A15),"€ 0,00")</f>
        <v>€ 0,00</v>
      </c>
      <c r="O15" s="96" t="str">
        <f>IF($A15&gt;0,SUMIFS(PK!$J$13:$J$52,PK!$C$13:$C$52,"="&amp;'PK Übersicht'!O$9,PK!$B$13:$B$52,"="&amp;'PK Übersicht'!$A15),"€ 0,00")</f>
        <v>€ 0,00</v>
      </c>
      <c r="P15" s="99">
        <f t="shared" si="0"/>
        <v>0</v>
      </c>
    </row>
    <row r="16" spans="1:17" ht="18" customHeight="1" thickBot="1" x14ac:dyDescent="0.3">
      <c r="A16" s="100" t="s">
        <v>88</v>
      </c>
      <c r="B16" s="101">
        <f>SUM(B10:B15)</f>
        <v>0</v>
      </c>
      <c r="C16" s="101">
        <f t="shared" ref="C16:O16" si="1">SUM(C10:C15)</f>
        <v>0</v>
      </c>
      <c r="D16" s="101">
        <f t="shared" si="1"/>
        <v>0</v>
      </c>
      <c r="E16" s="101">
        <f t="shared" si="1"/>
        <v>0</v>
      </c>
      <c r="F16" s="101">
        <f t="shared" si="1"/>
        <v>0</v>
      </c>
      <c r="G16" s="101">
        <f t="shared" si="1"/>
        <v>0</v>
      </c>
      <c r="H16" s="101">
        <f t="shared" si="1"/>
        <v>0</v>
      </c>
      <c r="I16" s="101">
        <f t="shared" si="1"/>
        <v>0</v>
      </c>
      <c r="J16" s="101">
        <f t="shared" si="1"/>
        <v>0</v>
      </c>
      <c r="K16" s="101">
        <f t="shared" si="1"/>
        <v>0</v>
      </c>
      <c r="L16" s="101">
        <f t="shared" si="1"/>
        <v>0</v>
      </c>
      <c r="M16" s="101">
        <f t="shared" si="1"/>
        <v>0</v>
      </c>
      <c r="N16" s="101">
        <f t="shared" si="1"/>
        <v>0</v>
      </c>
      <c r="O16" s="101">
        <f t="shared" si="1"/>
        <v>0</v>
      </c>
      <c r="P16" s="102"/>
    </row>
    <row r="17" spans="1:16" ht="25.7" hidden="1" x14ac:dyDescent="0.25">
      <c r="A17" s="103" t="s">
        <v>95</v>
      </c>
      <c r="B17" s="96">
        <f>SUMIFS(PK!$F$13:$F52,PK!$C$13:$C$52,"="&amp;'PK Übersicht'!B$9)</f>
        <v>0</v>
      </c>
      <c r="C17" s="96">
        <f>SUMIFS(PK!$F$13:$F52,PK!$C$13:$C$52,"="&amp;'PK Übersicht'!C$9)</f>
        <v>0</v>
      </c>
      <c r="D17" s="96">
        <f>SUMIFS(PK!$F$13:$F52,PK!$C$13:$C$52,"="&amp;'PK Übersicht'!D$9)</f>
        <v>0</v>
      </c>
      <c r="E17" s="96">
        <f>SUMIFS(PK!$F$13:$F52,PK!$C$13:$C$52,"="&amp;'PK Übersicht'!E$9)</f>
        <v>0</v>
      </c>
      <c r="F17" s="96">
        <f>SUMIFS(PK!$F$13:$F52,PK!$C$13:$C$52,"="&amp;'PK Übersicht'!F$9)</f>
        <v>0</v>
      </c>
      <c r="G17" s="96">
        <f>SUMIFS(PK!$F$13:$F52,PK!$C$13:$C$52,"="&amp;'PK Übersicht'!G$9)</f>
        <v>0</v>
      </c>
      <c r="H17" s="96">
        <f>SUMIFS(PK!$F$13:$F52,PK!$C$13:$C$52,"="&amp;'PK Übersicht'!H$9)</f>
        <v>0</v>
      </c>
      <c r="I17" s="96">
        <f>SUMIFS(PK!$F$13:$F52,PK!$C$13:$C$52,"="&amp;'PK Übersicht'!I$9)</f>
        <v>0</v>
      </c>
      <c r="J17" s="96">
        <f>SUMIFS(PK!$F$13:$F52,PK!$C$13:$C$52,"="&amp;'PK Übersicht'!J$9)</f>
        <v>0</v>
      </c>
      <c r="K17" s="96">
        <f>SUMIFS(PK!$F$13:$F52,PK!$C$13:$C$52,"="&amp;'PK Übersicht'!K$9)</f>
        <v>0</v>
      </c>
      <c r="L17" s="96">
        <f>SUMIFS(PK!$F$13:$F52,PK!$C$13:$C$52,"="&amp;'PK Übersicht'!L$9)</f>
        <v>0</v>
      </c>
      <c r="M17" s="96">
        <f>SUMIFS(PK!$F$13:$F52,PK!$C$13:$C$52,"="&amp;'PK Übersicht'!M$9)</f>
        <v>0</v>
      </c>
      <c r="N17" s="96">
        <f>SUMIFS(PK!$F$13:$F52,PK!$C$13:$C$52,"="&amp;'PK Übersicht'!N$9)</f>
        <v>0</v>
      </c>
      <c r="O17" s="96">
        <f>SUMIFS(PK!$F$13:$F52,PK!$C$13:$C$52,"="&amp;'PK Übersicht'!O$9)</f>
        <v>0</v>
      </c>
      <c r="P17" s="104"/>
    </row>
    <row r="18" spans="1:16" ht="25.05" hidden="1" x14ac:dyDescent="0.2">
      <c r="A18" s="105" t="s">
        <v>96</v>
      </c>
      <c r="B18" s="96" t="e">
        <f>SUMIFS(#REF!,#REF!,"="&amp;'PK Übersicht'!B$9)</f>
        <v>#REF!</v>
      </c>
      <c r="C18" s="96" t="e">
        <f>SUMIFS(#REF!,#REF!,"="&amp;'PK Übersicht'!C$9)</f>
        <v>#REF!</v>
      </c>
      <c r="D18" s="96" t="e">
        <f>SUMIFS(#REF!,#REF!,"="&amp;'PK Übersicht'!D$9)</f>
        <v>#REF!</v>
      </c>
      <c r="E18" s="96" t="e">
        <f>SUMIFS(#REF!,#REF!,"="&amp;'PK Übersicht'!E$9)</f>
        <v>#REF!</v>
      </c>
      <c r="F18" s="96" t="e">
        <f>SUMIFS(#REF!,#REF!,"="&amp;'PK Übersicht'!F$9)</f>
        <v>#REF!</v>
      </c>
      <c r="G18" s="96" t="e">
        <f>SUMIFS(#REF!,#REF!,"="&amp;'PK Übersicht'!G$9)</f>
        <v>#REF!</v>
      </c>
      <c r="H18" s="96" t="e">
        <f>SUMIFS(#REF!,#REF!,"="&amp;'PK Übersicht'!H$9)</f>
        <v>#REF!</v>
      </c>
      <c r="I18" s="96" t="e">
        <f>SUMIFS(#REF!,#REF!,"="&amp;'PK Übersicht'!I$9)</f>
        <v>#REF!</v>
      </c>
      <c r="J18" s="96" t="e">
        <f>SUMIFS(#REF!,#REF!,"="&amp;'PK Übersicht'!J$9)</f>
        <v>#REF!</v>
      </c>
      <c r="K18" s="96" t="e">
        <f>SUMIFS(#REF!,#REF!,"="&amp;'PK Übersicht'!K$9)</f>
        <v>#REF!</v>
      </c>
      <c r="L18" s="96" t="e">
        <f>SUMIFS(#REF!,#REF!,"="&amp;'PK Übersicht'!L$9)</f>
        <v>#REF!</v>
      </c>
      <c r="M18" s="96" t="e">
        <f>SUMIFS(#REF!,#REF!,"="&amp;'PK Übersicht'!M$9)</f>
        <v>#REF!</v>
      </c>
      <c r="N18" s="96" t="e">
        <f>SUMIFS(#REF!,#REF!,"="&amp;'PK Übersicht'!N$9)</f>
        <v>#REF!</v>
      </c>
      <c r="O18" s="96" t="e">
        <f>SUMIFS(#REF!,#REF!,"="&amp;'PK Übersicht'!O$9)</f>
        <v>#REF!</v>
      </c>
    </row>
    <row r="19" spans="1:16" hidden="1" x14ac:dyDescent="0.2">
      <c r="A19" s="105" t="s">
        <v>97</v>
      </c>
      <c r="B19" s="106" t="e">
        <f>IF(B17=0,B18,B17)</f>
        <v>#REF!</v>
      </c>
      <c r="C19" s="106" t="e">
        <f t="shared" ref="C19:O19" si="2">IF(C17=0,C18,C17)</f>
        <v>#REF!</v>
      </c>
      <c r="D19" s="106" t="e">
        <f t="shared" si="2"/>
        <v>#REF!</v>
      </c>
      <c r="E19" s="106" t="e">
        <f t="shared" si="2"/>
        <v>#REF!</v>
      </c>
      <c r="F19" s="106" t="e">
        <f t="shared" si="2"/>
        <v>#REF!</v>
      </c>
      <c r="G19" s="106" t="e">
        <f t="shared" si="2"/>
        <v>#REF!</v>
      </c>
      <c r="H19" s="106" t="e">
        <f t="shared" si="2"/>
        <v>#REF!</v>
      </c>
      <c r="I19" s="106" t="e">
        <f t="shared" si="2"/>
        <v>#REF!</v>
      </c>
      <c r="J19" s="106" t="e">
        <f t="shared" si="2"/>
        <v>#REF!</v>
      </c>
      <c r="K19" s="106" t="e">
        <f t="shared" si="2"/>
        <v>#REF!</v>
      </c>
      <c r="L19" s="106" t="e">
        <f t="shared" si="2"/>
        <v>#REF!</v>
      </c>
      <c r="M19" s="106" t="e">
        <f t="shared" si="2"/>
        <v>#REF!</v>
      </c>
      <c r="N19" s="106" t="e">
        <f t="shared" si="2"/>
        <v>#REF!</v>
      </c>
      <c r="O19" s="106" t="e">
        <f t="shared" si="2"/>
        <v>#REF!</v>
      </c>
    </row>
    <row r="20" spans="1:16" x14ac:dyDescent="0.2">
      <c r="B20" s="106"/>
      <c r="C20" s="106"/>
      <c r="D20" s="106"/>
      <c r="E20" s="106"/>
      <c r="F20" s="106"/>
      <c r="G20" s="106"/>
      <c r="H20" s="106"/>
      <c r="I20" s="106"/>
      <c r="J20" s="106"/>
      <c r="K20" s="106"/>
      <c r="L20" s="106"/>
      <c r="M20" s="106"/>
      <c r="N20" s="106"/>
      <c r="O20" s="106"/>
    </row>
    <row r="21" spans="1:16" ht="13.15" thickBot="1" x14ac:dyDescent="0.25"/>
    <row r="22" spans="1:16" ht="30.05" customHeight="1" x14ac:dyDescent="0.35">
      <c r="A22" s="496" t="s">
        <v>89</v>
      </c>
      <c r="B22" s="497"/>
      <c r="C22" s="497"/>
      <c r="D22" s="497"/>
      <c r="E22" s="497"/>
      <c r="F22" s="497"/>
      <c r="G22" s="497"/>
      <c r="H22" s="497"/>
      <c r="I22" s="497"/>
      <c r="J22" s="497"/>
      <c r="K22" s="497"/>
      <c r="L22" s="497"/>
      <c r="M22" s="497"/>
      <c r="N22" s="497"/>
      <c r="O22" s="497"/>
      <c r="P22" s="498"/>
    </row>
    <row r="23" spans="1:16" ht="13.15" thickBot="1" x14ac:dyDescent="0.25">
      <c r="A23" s="91"/>
      <c r="B23" s="92" t="s">
        <v>94</v>
      </c>
      <c r="C23" s="92" t="s">
        <v>94</v>
      </c>
      <c r="D23" s="92" t="s">
        <v>94</v>
      </c>
      <c r="E23" s="92" t="s">
        <v>94</v>
      </c>
      <c r="F23" s="92" t="s">
        <v>94</v>
      </c>
      <c r="G23" s="92" t="s">
        <v>94</v>
      </c>
      <c r="H23" s="92" t="s">
        <v>94</v>
      </c>
      <c r="I23" s="92" t="s">
        <v>94</v>
      </c>
      <c r="J23" s="92" t="s">
        <v>94</v>
      </c>
      <c r="K23" s="92" t="s">
        <v>94</v>
      </c>
      <c r="L23" s="92" t="s">
        <v>94</v>
      </c>
      <c r="M23" s="92" t="s">
        <v>94</v>
      </c>
      <c r="N23" s="92" t="s">
        <v>94</v>
      </c>
      <c r="O23" s="92" t="s">
        <v>94</v>
      </c>
      <c r="P23" s="93"/>
    </row>
    <row r="24" spans="1:16" ht="40.1" thickBot="1" x14ac:dyDescent="0.3">
      <c r="A24" s="94" t="s">
        <v>130</v>
      </c>
      <c r="B24" s="107" t="str">
        <f>IF(B9&gt;0,B9,"")</f>
        <v/>
      </c>
      <c r="C24" s="107" t="str">
        <f t="shared" ref="C24:O24" si="3">IF(C9&gt;0,C9,"")</f>
        <v/>
      </c>
      <c r="D24" s="107" t="str">
        <f t="shared" si="3"/>
        <v/>
      </c>
      <c r="E24" s="107" t="str">
        <f t="shared" si="3"/>
        <v/>
      </c>
      <c r="F24" s="107" t="str">
        <f t="shared" si="3"/>
        <v/>
      </c>
      <c r="G24" s="107" t="str">
        <f t="shared" si="3"/>
        <v/>
      </c>
      <c r="H24" s="107" t="str">
        <f t="shared" si="3"/>
        <v/>
      </c>
      <c r="I24" s="107" t="str">
        <f t="shared" si="3"/>
        <v/>
      </c>
      <c r="J24" s="107" t="str">
        <f t="shared" si="3"/>
        <v/>
      </c>
      <c r="K24" s="107" t="str">
        <f t="shared" si="3"/>
        <v/>
      </c>
      <c r="L24" s="107" t="str">
        <f t="shared" si="3"/>
        <v/>
      </c>
      <c r="M24" s="107" t="str">
        <f t="shared" si="3"/>
        <v/>
      </c>
      <c r="N24" s="107" t="str">
        <f t="shared" si="3"/>
        <v/>
      </c>
      <c r="O24" s="107" t="str">
        <f t="shared" si="3"/>
        <v/>
      </c>
      <c r="P24" s="121" t="s">
        <v>87</v>
      </c>
    </row>
    <row r="25" spans="1:16" ht="18" customHeight="1" x14ac:dyDescent="0.25">
      <c r="A25" s="281" t="str">
        <f>IF(A10&gt;0,A10,"")</f>
        <v/>
      </c>
      <c r="B25" s="96">
        <f>IF($A25&gt;0,SUMIFS(PK!$R$13:$R$52,PK!$C$13:$C$52,"="&amp;'PK Übersicht'!B$9,PK!$B$13:$B$52,"="&amp;'PK Übersicht'!$A25),"€ 0,00")</f>
        <v>0</v>
      </c>
      <c r="C25" s="96">
        <f>IF($A25&gt;0,SUMIFS(PK!$R$13:$R$52,PK!$C$13:$C$52,"="&amp;'PK Übersicht'!C$9,PK!$B$13:$B$52,"="&amp;'PK Übersicht'!$A25),"€ 0,00")</f>
        <v>0</v>
      </c>
      <c r="D25" s="96">
        <f>IF($A25&gt;0,SUMIFS(PK!$R$13:$R$52,PK!$C$13:$C$52,"="&amp;'PK Übersicht'!D$9,PK!$B$13:$B$52,"="&amp;'PK Übersicht'!$A25),"€ 0,00")</f>
        <v>0</v>
      </c>
      <c r="E25" s="96">
        <f>IF($A25&gt;0,SUMIFS(PK!$R$13:$R$52,PK!$C$13:$C$52,"="&amp;'PK Übersicht'!E$9,PK!$B$13:$B$52,"="&amp;'PK Übersicht'!$A25),"€ 0,00")</f>
        <v>0</v>
      </c>
      <c r="F25" s="96">
        <f>IF($A25&gt;0,SUMIFS(PK!$R$13:$R$52,PK!$C$13:$C$52,"="&amp;'PK Übersicht'!F$9,PK!$B$13:$B$52,"="&amp;'PK Übersicht'!$A25),"€ 0,00")</f>
        <v>0</v>
      </c>
      <c r="G25" s="96">
        <f>IF($A25&gt;0,SUMIFS(PK!$R$13:$R$52,PK!$C$13:$C$52,"="&amp;'PK Übersicht'!G$9,PK!$B$13:$B$52,"="&amp;'PK Übersicht'!$A25),"€ 0,00")</f>
        <v>0</v>
      </c>
      <c r="H25" s="96">
        <f>IF($A25&gt;0,SUMIFS(PK!$R$13:$R$52,PK!$C$13:$C$52,"="&amp;'PK Übersicht'!H$9,PK!$B$13:$B$52,"="&amp;'PK Übersicht'!$A25),"€ 0,00")</f>
        <v>0</v>
      </c>
      <c r="I25" s="96">
        <f>IF($A25&gt;0,SUMIFS(PK!$R$13:$R$52,PK!$C$13:$C$52,"="&amp;'PK Übersicht'!I$9,PK!$B$13:$B$52,"="&amp;'PK Übersicht'!$A25),"€ 0,00")</f>
        <v>0</v>
      </c>
      <c r="J25" s="96">
        <f>IF($A25&gt;0,SUMIFS(PK!$R$13:$R$52,PK!$C$13:$C$52,"="&amp;'PK Übersicht'!J$9,PK!$B$13:$B$52,"="&amp;'PK Übersicht'!$A25),"€ 0,00")</f>
        <v>0</v>
      </c>
      <c r="K25" s="96">
        <f>IF($A25&gt;0,SUMIFS(PK!$R$13:$R$52,PK!$C$13:$C$52,"="&amp;'PK Übersicht'!K$9,PK!$B$13:$B$52,"="&amp;'PK Übersicht'!$A25),"€ 0,00")</f>
        <v>0</v>
      </c>
      <c r="L25" s="96">
        <f>IF($A25&gt;0,SUMIFS(PK!$R$13:$R$52,PK!$C$13:$C$52,"="&amp;'PK Übersicht'!L$9,PK!$B$13:$B$52,"="&amp;'PK Übersicht'!$A25),"€ 0,00")</f>
        <v>0</v>
      </c>
      <c r="M25" s="96">
        <f>IF($A25&gt;0,SUMIFS(PK!$R$13:$R$52,PK!$C$13:$C$52,"="&amp;'PK Übersicht'!M$9,PK!$B$13:$B$52,"="&amp;'PK Übersicht'!$A25),"€ 0,00")</f>
        <v>0</v>
      </c>
      <c r="N25" s="96">
        <f>IF($A25&gt;0,SUMIFS(PK!$R$13:$R$52,PK!$C$13:$C$52,"="&amp;'PK Übersicht'!N$9,PK!$B$13:$B$52,"="&amp;'PK Übersicht'!$A25),"€ 0,00")</f>
        <v>0</v>
      </c>
      <c r="O25" s="96">
        <f>IF($A25&gt;0,SUMIFS(PK!$R$13:$R$52,PK!$C$13:$C$52,"="&amp;'PK Übersicht'!O$9,PK!$B$13:$B$52,"="&amp;'PK Übersicht'!$A25),"€ 0,00")</f>
        <v>0</v>
      </c>
      <c r="P25" s="123">
        <f>SUM(B25:O25)</f>
        <v>0</v>
      </c>
    </row>
    <row r="26" spans="1:16" ht="18" customHeight="1" x14ac:dyDescent="0.25">
      <c r="A26" s="282" t="str">
        <f t="shared" ref="A26:A30" si="4">IF(A11&gt;0,A11,"")</f>
        <v/>
      </c>
      <c r="B26" s="96">
        <f>IF($A26&gt;0,SUMIFS(PK!$R$13:$R$52,PK!$C$13:$C$52,"="&amp;'PK Übersicht'!B$9,PK!$B$13:$B$52,"="&amp;'PK Übersicht'!$A26),"€ 0,00")</f>
        <v>0</v>
      </c>
      <c r="C26" s="96">
        <f>IF($A26&gt;0,SUMIFS(PK!$R$13:$R$52,PK!$C$13:$C$52,"="&amp;'PK Übersicht'!C$9,PK!$B$13:$B$52,"="&amp;'PK Übersicht'!$A26),"€ 0,00")</f>
        <v>0</v>
      </c>
      <c r="D26" s="96">
        <f>IF($A26&gt;0,SUMIFS(PK!$R$13:$R$52,PK!$C$13:$C$52,"="&amp;'PK Übersicht'!D$9,PK!$B$13:$B$52,"="&amp;'PK Übersicht'!$A26),"€ 0,00")</f>
        <v>0</v>
      </c>
      <c r="E26" s="96">
        <f>IF($A26&gt;0,SUMIFS(PK!$R$13:$R$52,PK!$C$13:$C$52,"="&amp;'PK Übersicht'!E$9,PK!$B$13:$B$52,"="&amp;'PK Übersicht'!$A26),"€ 0,00")</f>
        <v>0</v>
      </c>
      <c r="F26" s="96">
        <f>IF($A26&gt;0,SUMIFS(PK!$R$13:$R$52,PK!$C$13:$C$52,"="&amp;'PK Übersicht'!F$9,PK!$B$13:$B$52,"="&amp;'PK Übersicht'!$A26),"€ 0,00")</f>
        <v>0</v>
      </c>
      <c r="G26" s="96">
        <f>IF($A26&gt;0,SUMIFS(PK!$R$13:$R$52,PK!$C$13:$C$52,"="&amp;'PK Übersicht'!G$9,PK!$B$13:$B$52,"="&amp;'PK Übersicht'!$A26),"€ 0,00")</f>
        <v>0</v>
      </c>
      <c r="H26" s="96">
        <f>IF($A26&gt;0,SUMIFS(PK!$R$13:$R$52,PK!$C$13:$C$52,"="&amp;'PK Übersicht'!H$9,PK!$B$13:$B$52,"="&amp;'PK Übersicht'!$A26),"€ 0,00")</f>
        <v>0</v>
      </c>
      <c r="I26" s="96">
        <f>IF($A26&gt;0,SUMIFS(PK!$R$13:$R$52,PK!$C$13:$C$52,"="&amp;'PK Übersicht'!I$9,PK!$B$13:$B$52,"="&amp;'PK Übersicht'!$A26),"€ 0,00")</f>
        <v>0</v>
      </c>
      <c r="J26" s="96">
        <f>IF($A26&gt;0,SUMIFS(PK!$R$13:$R$52,PK!$C$13:$C$52,"="&amp;'PK Übersicht'!J$9,PK!$B$13:$B$52,"="&amp;'PK Übersicht'!$A26),"€ 0,00")</f>
        <v>0</v>
      </c>
      <c r="K26" s="96">
        <f>IF($A26&gt;0,SUMIFS(PK!$R$13:$R$52,PK!$C$13:$C$52,"="&amp;'PK Übersicht'!K$9,PK!$B$13:$B$52,"="&amp;'PK Übersicht'!$A26),"€ 0,00")</f>
        <v>0</v>
      </c>
      <c r="L26" s="96">
        <f>IF($A26&gt;0,SUMIFS(PK!$R$13:$R$52,PK!$C$13:$C$52,"="&amp;'PK Übersicht'!L$9,PK!$B$13:$B$52,"="&amp;'PK Übersicht'!$A26),"€ 0,00")</f>
        <v>0</v>
      </c>
      <c r="M26" s="96">
        <f>IF($A26&gt;0,SUMIFS(PK!$R$13:$R$52,PK!$C$13:$C$52,"="&amp;'PK Übersicht'!M$9,PK!$B$13:$B$52,"="&amp;'PK Übersicht'!$A26),"€ 0,00")</f>
        <v>0</v>
      </c>
      <c r="N26" s="96">
        <f>IF($A26&gt;0,SUMIFS(PK!$R$13:$R$52,PK!$C$13:$C$52,"="&amp;'PK Übersicht'!N$9,PK!$B$13:$B$52,"="&amp;'PK Übersicht'!$A26),"€ 0,00")</f>
        <v>0</v>
      </c>
      <c r="O26" s="96">
        <f>IF($A26&gt;0,SUMIFS(PK!$R$13:$R$52,PK!$C$13:$C$52,"="&amp;'PK Übersicht'!O$9,PK!$B$13:$B$52,"="&amp;'PK Übersicht'!$A26),"€ 0,00")</f>
        <v>0</v>
      </c>
      <c r="P26" s="124">
        <f t="shared" ref="P26:P30" si="5">SUM(B26:O26)</f>
        <v>0</v>
      </c>
    </row>
    <row r="27" spans="1:16" ht="18" customHeight="1" x14ac:dyDescent="0.25">
      <c r="A27" s="282" t="str">
        <f t="shared" si="4"/>
        <v/>
      </c>
      <c r="B27" s="96">
        <f>IF($A27&gt;0,SUMIFS(PK!$R$13:$R$52,PK!$C$13:$C$52,"="&amp;'PK Übersicht'!B$9,PK!$B$13:$B$52,"="&amp;'PK Übersicht'!$A27),"€ 0,00")</f>
        <v>0</v>
      </c>
      <c r="C27" s="96">
        <f>IF($A27&gt;0,SUMIFS(PK!$R$13:$R$52,PK!$C$13:$C$52,"="&amp;'PK Übersicht'!C$9,PK!$B$13:$B$52,"="&amp;'PK Übersicht'!$A27),"€ 0,00")</f>
        <v>0</v>
      </c>
      <c r="D27" s="96">
        <f>IF($A27&gt;0,SUMIFS(PK!$R$13:$R$52,PK!$C$13:$C$52,"="&amp;'PK Übersicht'!D$9,PK!$B$13:$B$52,"="&amp;'PK Übersicht'!$A27),"€ 0,00")</f>
        <v>0</v>
      </c>
      <c r="E27" s="96">
        <f>IF($A27&gt;0,SUMIFS(PK!$R$13:$R$52,PK!$C$13:$C$52,"="&amp;'PK Übersicht'!E$9,PK!$B$13:$B$52,"="&amp;'PK Übersicht'!$A27),"€ 0,00")</f>
        <v>0</v>
      </c>
      <c r="F27" s="96">
        <f>IF($A27&gt;0,SUMIFS(PK!$R$13:$R$52,PK!$C$13:$C$52,"="&amp;'PK Übersicht'!F$9,PK!$B$13:$B$52,"="&amp;'PK Übersicht'!$A27),"€ 0,00")</f>
        <v>0</v>
      </c>
      <c r="G27" s="96">
        <f>IF($A27&gt;0,SUMIFS(PK!$R$13:$R$52,PK!$C$13:$C$52,"="&amp;'PK Übersicht'!G$9,PK!$B$13:$B$52,"="&amp;'PK Übersicht'!$A27),"€ 0,00")</f>
        <v>0</v>
      </c>
      <c r="H27" s="96">
        <f>IF($A27&gt;0,SUMIFS(PK!$R$13:$R$52,PK!$C$13:$C$52,"="&amp;'PK Übersicht'!H$9,PK!$B$13:$B$52,"="&amp;'PK Übersicht'!$A27),"€ 0,00")</f>
        <v>0</v>
      </c>
      <c r="I27" s="96">
        <f>IF($A27&gt;0,SUMIFS(PK!$R$13:$R$52,PK!$C$13:$C$52,"="&amp;'PK Übersicht'!I$9,PK!$B$13:$B$52,"="&amp;'PK Übersicht'!$A27),"€ 0,00")</f>
        <v>0</v>
      </c>
      <c r="J27" s="96">
        <f>IF($A27&gt;0,SUMIFS(PK!$R$13:$R$52,PK!$C$13:$C$52,"="&amp;'PK Übersicht'!J$9,PK!$B$13:$B$52,"="&amp;'PK Übersicht'!$A27),"€ 0,00")</f>
        <v>0</v>
      </c>
      <c r="K27" s="96">
        <f>IF($A27&gt;0,SUMIFS(PK!$R$13:$R$52,PK!$C$13:$C$52,"="&amp;'PK Übersicht'!K$9,PK!$B$13:$B$52,"="&amp;'PK Übersicht'!$A27),"€ 0,00")</f>
        <v>0</v>
      </c>
      <c r="L27" s="96">
        <f>IF($A27&gt;0,SUMIFS(PK!$R$13:$R$52,PK!$C$13:$C$52,"="&amp;'PK Übersicht'!L$9,PK!$B$13:$B$52,"="&amp;'PK Übersicht'!$A27),"€ 0,00")</f>
        <v>0</v>
      </c>
      <c r="M27" s="96">
        <f>IF($A27&gt;0,SUMIFS(PK!$R$13:$R$52,PK!$C$13:$C$52,"="&amp;'PK Übersicht'!M$9,PK!$B$13:$B$52,"="&amp;'PK Übersicht'!$A27),"€ 0,00")</f>
        <v>0</v>
      </c>
      <c r="N27" s="96">
        <f>IF($A27&gt;0,SUMIFS(PK!$R$13:$R$52,PK!$C$13:$C$52,"="&amp;'PK Übersicht'!N$9,PK!$B$13:$B$52,"="&amp;'PK Übersicht'!$A27),"€ 0,00")</f>
        <v>0</v>
      </c>
      <c r="O27" s="96">
        <f>IF($A27&gt;0,SUMIFS(PK!$R$13:$R$52,PK!$C$13:$C$52,"="&amp;'PK Übersicht'!O$9,PK!$B$13:$B$52,"="&amp;'PK Übersicht'!$A27),"€ 0,00")</f>
        <v>0</v>
      </c>
      <c r="P27" s="124">
        <f t="shared" si="5"/>
        <v>0</v>
      </c>
    </row>
    <row r="28" spans="1:16" ht="18" customHeight="1" x14ac:dyDescent="0.25">
      <c r="A28" s="282" t="str">
        <f t="shared" si="4"/>
        <v/>
      </c>
      <c r="B28" s="96">
        <f>IF($A28&gt;0,SUMIFS(PK!$R$13:$R$52,PK!$C$13:$C$52,"="&amp;'PK Übersicht'!B$9,PK!$B$13:$B$52,"="&amp;'PK Übersicht'!$A28),"€ 0,00")</f>
        <v>0</v>
      </c>
      <c r="C28" s="96">
        <f>IF($A28&gt;0,SUMIFS(PK!$R$13:$R$52,PK!$C$13:$C$52,"="&amp;'PK Übersicht'!C$9,PK!$B$13:$B$52,"="&amp;'PK Übersicht'!$A28),"€ 0,00")</f>
        <v>0</v>
      </c>
      <c r="D28" s="96">
        <f>IF($A28&gt;0,SUMIFS(PK!$R$13:$R$52,PK!$C$13:$C$52,"="&amp;'PK Übersicht'!D$9,PK!$B$13:$B$52,"="&amp;'PK Übersicht'!$A28),"€ 0,00")</f>
        <v>0</v>
      </c>
      <c r="E28" s="96">
        <f>IF($A28&gt;0,SUMIFS(PK!$R$13:$R$52,PK!$C$13:$C$52,"="&amp;'PK Übersicht'!E$9,PK!$B$13:$B$52,"="&amp;'PK Übersicht'!$A28),"€ 0,00")</f>
        <v>0</v>
      </c>
      <c r="F28" s="96">
        <f>IF($A28&gt;0,SUMIFS(PK!$R$13:$R$52,PK!$C$13:$C$52,"="&amp;'PK Übersicht'!F$9,PK!$B$13:$B$52,"="&amp;'PK Übersicht'!$A28),"€ 0,00")</f>
        <v>0</v>
      </c>
      <c r="G28" s="96">
        <f>IF($A28&gt;0,SUMIFS(PK!$R$13:$R$52,PK!$C$13:$C$52,"="&amp;'PK Übersicht'!G$9,PK!$B$13:$B$52,"="&amp;'PK Übersicht'!$A28),"€ 0,00")</f>
        <v>0</v>
      </c>
      <c r="H28" s="96">
        <f>IF($A28&gt;0,SUMIFS(PK!$R$13:$R$52,PK!$C$13:$C$52,"="&amp;'PK Übersicht'!H$9,PK!$B$13:$B$52,"="&amp;'PK Übersicht'!$A28),"€ 0,00")</f>
        <v>0</v>
      </c>
      <c r="I28" s="96">
        <f>IF($A28&gt;0,SUMIFS(PK!$R$13:$R$52,PK!$C$13:$C$52,"="&amp;'PK Übersicht'!I$9,PK!$B$13:$B$52,"="&amp;'PK Übersicht'!$A28),"€ 0,00")</f>
        <v>0</v>
      </c>
      <c r="J28" s="96">
        <f>IF($A28&gt;0,SUMIFS(PK!$R$13:$R$52,PK!$C$13:$C$52,"="&amp;'PK Übersicht'!J$9,PK!$B$13:$B$52,"="&amp;'PK Übersicht'!$A28),"€ 0,00")</f>
        <v>0</v>
      </c>
      <c r="K28" s="96">
        <f>IF($A28&gt;0,SUMIFS(PK!$R$13:$R$52,PK!$C$13:$C$52,"="&amp;'PK Übersicht'!K$9,PK!$B$13:$B$52,"="&amp;'PK Übersicht'!$A28),"€ 0,00")</f>
        <v>0</v>
      </c>
      <c r="L28" s="96">
        <f>IF($A28&gt;0,SUMIFS(PK!$R$13:$R$52,PK!$C$13:$C$52,"="&amp;'PK Übersicht'!L$9,PK!$B$13:$B$52,"="&amp;'PK Übersicht'!$A28),"€ 0,00")</f>
        <v>0</v>
      </c>
      <c r="M28" s="96">
        <f>IF($A28&gt;0,SUMIFS(PK!$R$13:$R$52,PK!$C$13:$C$52,"="&amp;'PK Übersicht'!M$9,PK!$B$13:$B$52,"="&amp;'PK Übersicht'!$A28),"€ 0,00")</f>
        <v>0</v>
      </c>
      <c r="N28" s="96">
        <f>IF($A28&gt;0,SUMIFS(PK!$R$13:$R$52,PK!$C$13:$C$52,"="&amp;'PK Übersicht'!N$9,PK!$B$13:$B$52,"="&amp;'PK Übersicht'!$A28),"€ 0,00")</f>
        <v>0</v>
      </c>
      <c r="O28" s="96">
        <f>IF($A28&gt;0,SUMIFS(PK!$R$13:$R$52,PK!$C$13:$C$52,"="&amp;'PK Übersicht'!O$9,PK!$B$13:$B$52,"="&amp;'PK Übersicht'!$A28),"€ 0,00")</f>
        <v>0</v>
      </c>
      <c r="P28" s="124">
        <f t="shared" si="5"/>
        <v>0</v>
      </c>
    </row>
    <row r="29" spans="1:16" ht="18" customHeight="1" x14ac:dyDescent="0.25">
      <c r="A29" s="282" t="str">
        <f t="shared" si="4"/>
        <v/>
      </c>
      <c r="B29" s="96">
        <f>IF($A29&gt;0,SUMIFS(PK!$R$13:$R$52,PK!$C$13:$C$52,"="&amp;'PK Übersicht'!B$9,PK!$B$13:$B$52,"="&amp;'PK Übersicht'!$A29),"€ 0,00")</f>
        <v>0</v>
      </c>
      <c r="C29" s="96">
        <f>IF($A29&gt;0,SUMIFS(PK!$R$13:$R$52,PK!$C$13:$C$52,"="&amp;'PK Übersicht'!C$9,PK!$B$13:$B$52,"="&amp;'PK Übersicht'!$A29),"€ 0,00")</f>
        <v>0</v>
      </c>
      <c r="D29" s="96">
        <f>IF($A29&gt;0,SUMIFS(PK!$R$13:$R$52,PK!$C$13:$C$52,"="&amp;'PK Übersicht'!D$9,PK!$B$13:$B$52,"="&amp;'PK Übersicht'!$A29),"€ 0,00")</f>
        <v>0</v>
      </c>
      <c r="E29" s="96">
        <f>IF($A29&gt;0,SUMIFS(PK!$R$13:$R$52,PK!$C$13:$C$52,"="&amp;'PK Übersicht'!E$9,PK!$B$13:$B$52,"="&amp;'PK Übersicht'!$A29),"€ 0,00")</f>
        <v>0</v>
      </c>
      <c r="F29" s="96">
        <f>IF($A29&gt;0,SUMIFS(PK!$R$13:$R$52,PK!$C$13:$C$52,"="&amp;'PK Übersicht'!F$9,PK!$B$13:$B$52,"="&amp;'PK Übersicht'!$A29),"€ 0,00")</f>
        <v>0</v>
      </c>
      <c r="G29" s="96">
        <f>IF($A29&gt;0,SUMIFS(PK!$R$13:$R$52,PK!$C$13:$C$52,"="&amp;'PK Übersicht'!G$9,PK!$B$13:$B$52,"="&amp;'PK Übersicht'!$A29),"€ 0,00")</f>
        <v>0</v>
      </c>
      <c r="H29" s="96">
        <f>IF($A29&gt;0,SUMIFS(PK!$R$13:$R$52,PK!$C$13:$C$52,"="&amp;'PK Übersicht'!H$9,PK!$B$13:$B$52,"="&amp;'PK Übersicht'!$A29),"€ 0,00")</f>
        <v>0</v>
      </c>
      <c r="I29" s="96">
        <f>IF($A29&gt;0,SUMIFS(PK!$R$13:$R$52,PK!$C$13:$C$52,"="&amp;'PK Übersicht'!I$9,PK!$B$13:$B$52,"="&amp;'PK Übersicht'!$A29),"€ 0,00")</f>
        <v>0</v>
      </c>
      <c r="J29" s="96">
        <f>IF($A29&gt;0,SUMIFS(PK!$R$13:$R$52,PK!$C$13:$C$52,"="&amp;'PK Übersicht'!J$9,PK!$B$13:$B$52,"="&amp;'PK Übersicht'!$A29),"€ 0,00")</f>
        <v>0</v>
      </c>
      <c r="K29" s="96">
        <f>IF($A29&gt;0,SUMIFS(PK!$R$13:$R$52,PK!$C$13:$C$52,"="&amp;'PK Übersicht'!K$9,PK!$B$13:$B$52,"="&amp;'PK Übersicht'!$A29),"€ 0,00")</f>
        <v>0</v>
      </c>
      <c r="L29" s="96">
        <f>IF($A29&gt;0,SUMIFS(PK!$R$13:$R$52,PK!$C$13:$C$52,"="&amp;'PK Übersicht'!L$9,PK!$B$13:$B$52,"="&amp;'PK Übersicht'!$A29),"€ 0,00")</f>
        <v>0</v>
      </c>
      <c r="M29" s="96">
        <f>IF($A29&gt;0,SUMIFS(PK!$R$13:$R$52,PK!$C$13:$C$52,"="&amp;'PK Übersicht'!M$9,PK!$B$13:$B$52,"="&amp;'PK Übersicht'!$A29),"€ 0,00")</f>
        <v>0</v>
      </c>
      <c r="N29" s="96">
        <f>IF($A29&gt;0,SUMIFS(PK!$R$13:$R$52,PK!$C$13:$C$52,"="&amp;'PK Übersicht'!N$9,PK!$B$13:$B$52,"="&amp;'PK Übersicht'!$A29),"€ 0,00")</f>
        <v>0</v>
      </c>
      <c r="O29" s="96">
        <f>IF($A29&gt;0,SUMIFS(PK!$R$13:$R$52,PK!$C$13:$C$52,"="&amp;'PK Übersicht'!O$9,PK!$B$13:$B$52,"="&amp;'PK Übersicht'!$A29),"€ 0,00")</f>
        <v>0</v>
      </c>
      <c r="P29" s="124">
        <f t="shared" si="5"/>
        <v>0</v>
      </c>
    </row>
    <row r="30" spans="1:16" ht="18" customHeight="1" thickBot="1" x14ac:dyDescent="0.3">
      <c r="A30" s="283" t="str">
        <f t="shared" si="4"/>
        <v/>
      </c>
      <c r="B30" s="96">
        <f>IF($A30&gt;0,SUMIFS(PK!$R$13:$R$52,PK!$C$13:$C$52,"="&amp;'PK Übersicht'!B$9,PK!$B$13:$B$52,"="&amp;'PK Übersicht'!$A30),"€ 0,00")</f>
        <v>0</v>
      </c>
      <c r="C30" s="96">
        <f>IF($A30&gt;0,SUMIFS(PK!$R$13:$R$52,PK!$C$13:$C$52,"="&amp;'PK Übersicht'!C$9,PK!$B$13:$B$52,"="&amp;'PK Übersicht'!$A30),"€ 0,00")</f>
        <v>0</v>
      </c>
      <c r="D30" s="96">
        <f>IF($A30&gt;0,SUMIFS(PK!$R$13:$R$52,PK!$C$13:$C$52,"="&amp;'PK Übersicht'!D$9,PK!$B$13:$B$52,"="&amp;'PK Übersicht'!$A30),"€ 0,00")</f>
        <v>0</v>
      </c>
      <c r="E30" s="96">
        <f>IF($A30&gt;0,SUMIFS(PK!$R$13:$R$52,PK!$C$13:$C$52,"="&amp;'PK Übersicht'!E$9,PK!$B$13:$B$52,"="&amp;'PK Übersicht'!$A30),"€ 0,00")</f>
        <v>0</v>
      </c>
      <c r="F30" s="96">
        <f>IF($A30&gt;0,SUMIFS(PK!$R$13:$R$52,PK!$C$13:$C$52,"="&amp;'PK Übersicht'!F$9,PK!$B$13:$B$52,"="&amp;'PK Übersicht'!$A30),"€ 0,00")</f>
        <v>0</v>
      </c>
      <c r="G30" s="96">
        <f>IF($A30&gt;0,SUMIFS(PK!$R$13:$R$52,PK!$C$13:$C$52,"="&amp;'PK Übersicht'!G$9,PK!$B$13:$B$52,"="&amp;'PK Übersicht'!$A30),"€ 0,00")</f>
        <v>0</v>
      </c>
      <c r="H30" s="96">
        <f>IF($A30&gt;0,SUMIFS(PK!$R$13:$R$52,PK!$C$13:$C$52,"="&amp;'PK Übersicht'!H$9,PK!$B$13:$B$52,"="&amp;'PK Übersicht'!$A30),"€ 0,00")</f>
        <v>0</v>
      </c>
      <c r="I30" s="96">
        <f>IF($A30&gt;0,SUMIFS(PK!$R$13:$R$52,PK!$C$13:$C$52,"="&amp;'PK Übersicht'!I$9,PK!$B$13:$B$52,"="&amp;'PK Übersicht'!$A30),"€ 0,00")</f>
        <v>0</v>
      </c>
      <c r="J30" s="96">
        <f>IF($A30&gt;0,SUMIFS(PK!$R$13:$R$52,PK!$C$13:$C$52,"="&amp;'PK Übersicht'!J$9,PK!$B$13:$B$52,"="&amp;'PK Übersicht'!$A30),"€ 0,00")</f>
        <v>0</v>
      </c>
      <c r="K30" s="96">
        <f>IF($A30&gt;0,SUMIFS(PK!$R$13:$R$52,PK!$C$13:$C$52,"="&amp;'PK Übersicht'!K$9,PK!$B$13:$B$52,"="&amp;'PK Übersicht'!$A30),"€ 0,00")</f>
        <v>0</v>
      </c>
      <c r="L30" s="96">
        <f>IF($A30&gt;0,SUMIFS(PK!$R$13:$R$52,PK!$C$13:$C$52,"="&amp;'PK Übersicht'!L$9,PK!$B$13:$B$52,"="&amp;'PK Übersicht'!$A30),"€ 0,00")</f>
        <v>0</v>
      </c>
      <c r="M30" s="96">
        <f>IF($A30&gt;0,SUMIFS(PK!$R$13:$R$52,PK!$C$13:$C$52,"="&amp;'PK Übersicht'!M$9,PK!$B$13:$B$52,"="&amp;'PK Übersicht'!$A30),"€ 0,00")</f>
        <v>0</v>
      </c>
      <c r="N30" s="96">
        <f>IF($A30&gt;0,SUMIFS(PK!$R$13:$R$52,PK!$C$13:$C$52,"="&amp;'PK Übersicht'!N$9,PK!$B$13:$B$52,"="&amp;'PK Übersicht'!$A30),"€ 0,00")</f>
        <v>0</v>
      </c>
      <c r="O30" s="96">
        <f>IF($A30&gt;0,SUMIFS(PK!$R$13:$R$52,PK!$C$13:$C$52,"="&amp;'PK Übersicht'!O$9,PK!$B$13:$B$52,"="&amp;'PK Übersicht'!$A30),"€ 0,00")</f>
        <v>0</v>
      </c>
      <c r="P30" s="125">
        <f t="shared" si="5"/>
        <v>0</v>
      </c>
    </row>
    <row r="31" spans="1:16" ht="18" customHeight="1" thickBot="1" x14ac:dyDescent="0.3">
      <c r="A31" s="100" t="s">
        <v>88</v>
      </c>
      <c r="B31" s="101">
        <f>B25+B26+B27+B28+B29+B30</f>
        <v>0</v>
      </c>
      <c r="C31" s="101">
        <f t="shared" ref="C31" si="6">C25+C26+C27+C28+C29+C30</f>
        <v>0</v>
      </c>
      <c r="D31" s="101">
        <f t="shared" ref="D31" si="7">D25+D26+D27+D28+D29+D30</f>
        <v>0</v>
      </c>
      <c r="E31" s="101">
        <f t="shared" ref="E31" si="8">E25+E26+E27+E28+E29+E30</f>
        <v>0</v>
      </c>
      <c r="F31" s="101">
        <f t="shared" ref="F31" si="9">F25+F26+F27+F28+F29+F30</f>
        <v>0</v>
      </c>
      <c r="G31" s="101">
        <f t="shared" ref="G31" si="10">G25+G26+G27+G28+G29+G30</f>
        <v>0</v>
      </c>
      <c r="H31" s="101">
        <f t="shared" ref="H31" si="11">H25+H26+H27+H28+H29+H30</f>
        <v>0</v>
      </c>
      <c r="I31" s="101">
        <f t="shared" ref="I31" si="12">I25+I26+I27+I28+I29+I30</f>
        <v>0</v>
      </c>
      <c r="J31" s="101">
        <f t="shared" ref="J31" si="13">J25+J26+J27+J28+J29+J30</f>
        <v>0</v>
      </c>
      <c r="K31" s="101">
        <f t="shared" ref="K31" si="14">K25+K26+K27+K28+K29+K30</f>
        <v>0</v>
      </c>
      <c r="L31" s="101">
        <f t="shared" ref="L31" si="15">L25+L26+L27+L28+L29+L30</f>
        <v>0</v>
      </c>
      <c r="M31" s="101">
        <f t="shared" ref="M31" si="16">M25+M26+M27+M28+M29+M30</f>
        <v>0</v>
      </c>
      <c r="N31" s="101">
        <f t="shared" ref="N31" si="17">N25+N26+N27+N28+N29+N30</f>
        <v>0</v>
      </c>
      <c r="O31" s="101">
        <f t="shared" ref="O31" si="18">O25+O26+O27+O28+O29+O30</f>
        <v>0</v>
      </c>
      <c r="P31" s="122"/>
    </row>
    <row r="33" spans="1:20" ht="13.15" thickBot="1" x14ac:dyDescent="0.25"/>
    <row r="34" spans="1:20" ht="64.5" customHeight="1" thickBot="1" x14ac:dyDescent="0.35">
      <c r="A34" s="460"/>
      <c r="B34" s="461"/>
      <c r="C34" s="461"/>
      <c r="D34" s="461"/>
      <c r="E34" s="461"/>
      <c r="F34" s="461"/>
      <c r="G34" s="461"/>
      <c r="H34" s="461"/>
      <c r="I34" s="461"/>
      <c r="J34" s="461"/>
      <c r="K34" s="462"/>
      <c r="L34" s="119"/>
      <c r="M34" s="120"/>
      <c r="N34" s="120"/>
      <c r="O34" s="120"/>
      <c r="P34" s="120"/>
      <c r="Q34" s="120"/>
      <c r="R34" s="120"/>
      <c r="S34" s="120"/>
      <c r="T34" s="120"/>
    </row>
    <row r="35" spans="1:20" ht="15.05" x14ac:dyDescent="0.3">
      <c r="A35" s="326" t="s">
        <v>24</v>
      </c>
      <c r="B35" s="326"/>
      <c r="C35" s="326"/>
      <c r="D35" s="326"/>
      <c r="E35" s="326"/>
      <c r="F35" s="326"/>
      <c r="G35" s="326"/>
      <c r="H35" s="326"/>
      <c r="I35" s="326"/>
      <c r="J35" s="326"/>
      <c r="K35" s="326"/>
      <c r="L35" s="326"/>
      <c r="M35" s="326"/>
      <c r="N35" s="326"/>
      <c r="O35" s="326"/>
      <c r="P35" s="326"/>
      <c r="Q35" s="326"/>
      <c r="R35" s="326"/>
      <c r="S35" s="326"/>
      <c r="T35" s="326"/>
    </row>
    <row r="36" spans="1:20" ht="40.700000000000003" customHeight="1" x14ac:dyDescent="0.3">
      <c r="A36" s="486" t="s">
        <v>64</v>
      </c>
      <c r="B36" s="486"/>
      <c r="C36" s="486"/>
      <c r="D36" s="486"/>
      <c r="E36" s="486"/>
      <c r="F36" s="486"/>
      <c r="G36" s="486"/>
      <c r="H36" s="486"/>
      <c r="I36" s="486"/>
      <c r="J36" s="486"/>
      <c r="K36" s="486"/>
      <c r="L36" s="486"/>
      <c r="M36" s="486"/>
      <c r="N36" s="486"/>
      <c r="O36" s="486"/>
      <c r="P36" s="486"/>
      <c r="Q36" s="325"/>
      <c r="R36" s="325"/>
      <c r="S36" s="325"/>
      <c r="T36" s="325"/>
    </row>
  </sheetData>
  <sheetProtection algorithmName="SHA-512" hashValue="yVVOEUmUhYaTMM2AdMQkXvw3HXKQj12AiJS8i9FeQvgmL+yKKBYKfQSDNBn1JYOnxfAwn12JXQPNueQR8lostA==" saltValue="meVJRLuw2l5EQEYOi0vdtQ==" spinCount="100000" sheet="1" objects="1" scenarios="1"/>
  <mergeCells count="9">
    <mergeCell ref="A36:P36"/>
    <mergeCell ref="A22:P22"/>
    <mergeCell ref="C2:E2"/>
    <mergeCell ref="N5:O5"/>
    <mergeCell ref="P5:Q5"/>
    <mergeCell ref="A7:P7"/>
    <mergeCell ref="A34:K34"/>
    <mergeCell ref="C3:M3"/>
    <mergeCell ref="C4:M4"/>
  </mergeCells>
  <conditionalFormatting sqref="B16:O16">
    <cfRule type="cellIs" dxfId="0" priority="1" operator="greaterThan">
      <formula>B$19</formula>
    </cfRule>
  </conditionalFormatting>
  <pageMargins left="0.70866141732283472" right="0.70866141732283472" top="0.78740157480314965" bottom="0.78740157480314965" header="0.31496062992125984" footer="0.31496062992125984"/>
  <pageSetup paperSize="8" scale="81" orientation="landscape" cellComments="asDisplayed"/>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dropdown!$A$1:$A$17</xm:f>
          </x14:formula1>
          <xm:sqref>A10:A15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X61"/>
  <sheetViews>
    <sheetView zoomScale="70" zoomScaleNormal="70" zoomScaleSheetLayoutView="85" workbookViewId="0">
      <selection activeCell="B43" sqref="B43"/>
    </sheetView>
  </sheetViews>
  <sheetFormatPr baseColWidth="10" defaultColWidth="10.88671875" defaultRowHeight="15.05" x14ac:dyDescent="0.3"/>
  <cols>
    <col min="1" max="1" width="4.44140625" style="317" customWidth="1"/>
    <col min="2" max="2" width="24.44140625" style="317" customWidth="1"/>
    <col min="3" max="3" width="32.5546875" style="317" customWidth="1"/>
    <col min="4" max="5" width="10.88671875" style="317" customWidth="1"/>
    <col min="6" max="6" width="12.109375" style="317" customWidth="1"/>
    <col min="7" max="8" width="10.88671875" style="317" customWidth="1"/>
    <col min="9" max="9" width="10.88671875" style="317"/>
    <col min="10" max="10" width="12.5546875" style="317" customWidth="1"/>
    <col min="11" max="11" width="37.88671875" style="317" customWidth="1"/>
    <col min="12" max="19" width="10.88671875" style="317"/>
    <col min="20" max="20" width="34.88671875" style="317" customWidth="1"/>
    <col min="21" max="16384" width="10.88671875" style="317"/>
  </cols>
  <sheetData>
    <row r="1" spans="1:23" x14ac:dyDescent="0.3"/>
    <row r="4" spans="1:23" x14ac:dyDescent="0.3">
      <c r="A4" s="68" t="s">
        <v>117</v>
      </c>
      <c r="B4" s="68"/>
      <c r="C4" s="464">
        <f>Übersicht!C4</f>
        <v>0</v>
      </c>
      <c r="D4" s="465"/>
      <c r="E4" s="466"/>
      <c r="F4" s="320"/>
      <c r="G4" s="320"/>
      <c r="H4" s="320"/>
      <c r="I4" s="320"/>
      <c r="J4" s="320"/>
      <c r="K4" s="320"/>
      <c r="L4" s="69"/>
      <c r="M4" s="69"/>
      <c r="N4" s="69"/>
      <c r="O4" s="69"/>
      <c r="P4" s="48"/>
      <c r="Q4" s="48"/>
      <c r="R4" s="48"/>
      <c r="S4" s="48"/>
      <c r="T4" s="48"/>
      <c r="U4" s="48"/>
      <c r="V4" s="48"/>
      <c r="W4" s="48"/>
    </row>
    <row r="5" spans="1:23" x14ac:dyDescent="0.3">
      <c r="A5" s="68" t="s">
        <v>31</v>
      </c>
      <c r="B5" s="68"/>
      <c r="C5" s="467">
        <f>Übersicht!C5</f>
        <v>0</v>
      </c>
      <c r="D5" s="468"/>
      <c r="E5" s="468"/>
      <c r="F5" s="468"/>
      <c r="G5" s="468"/>
      <c r="H5" s="468"/>
      <c r="I5" s="468"/>
      <c r="J5" s="468"/>
      <c r="K5" s="468"/>
      <c r="L5" s="468"/>
      <c r="M5" s="468"/>
      <c r="N5" s="468"/>
      <c r="O5" s="108"/>
      <c r="P5" s="49"/>
      <c r="Q5" s="49"/>
      <c r="R5" s="49"/>
      <c r="S5" s="49"/>
      <c r="T5" s="49"/>
      <c r="U5" s="49"/>
      <c r="V5" s="49"/>
      <c r="W5" s="49"/>
    </row>
    <row r="6" spans="1:23" x14ac:dyDescent="0.3">
      <c r="A6" s="68" t="s">
        <v>30</v>
      </c>
      <c r="B6" s="68"/>
      <c r="C6" s="467">
        <f>Übersicht!C6</f>
        <v>0</v>
      </c>
      <c r="D6" s="468"/>
      <c r="E6" s="468"/>
      <c r="F6" s="468"/>
      <c r="G6" s="468"/>
      <c r="H6" s="468"/>
      <c r="I6" s="468"/>
      <c r="J6" s="468"/>
      <c r="K6" s="468"/>
      <c r="L6" s="468"/>
      <c r="M6" s="468"/>
      <c r="N6" s="468"/>
      <c r="O6" s="469"/>
      <c r="P6" s="49"/>
      <c r="Q6" s="49"/>
      <c r="R6" s="49"/>
      <c r="S6" s="49"/>
      <c r="T6" s="49"/>
      <c r="U6" s="49"/>
      <c r="V6" s="49"/>
      <c r="W6" s="49"/>
    </row>
    <row r="7" spans="1:23" x14ac:dyDescent="0.3">
      <c r="A7" s="68" t="s">
        <v>27</v>
      </c>
      <c r="B7" s="68"/>
      <c r="C7" s="323">
        <f>Übersicht!C7</f>
        <v>0</v>
      </c>
      <c r="D7" s="324">
        <f>Übersicht!D7</f>
        <v>0</v>
      </c>
      <c r="E7" s="90"/>
      <c r="F7" s="90"/>
      <c r="G7" s="90"/>
      <c r="H7" s="90"/>
      <c r="I7" s="90"/>
      <c r="J7" s="90"/>
      <c r="K7" s="90"/>
      <c r="L7" s="499"/>
      <c r="M7" s="499"/>
      <c r="N7" s="500"/>
      <c r="O7" s="500"/>
      <c r="Q7" s="319"/>
    </row>
    <row r="9" spans="1:23" ht="18.8" thickBot="1" x14ac:dyDescent="0.4">
      <c r="A9" s="71" t="s">
        <v>150</v>
      </c>
      <c r="B9" s="71"/>
      <c r="C9" s="24"/>
      <c r="D9" s="24"/>
      <c r="E9" s="24"/>
      <c r="F9" s="24"/>
      <c r="G9" s="24"/>
      <c r="H9" s="24"/>
      <c r="I9" s="24"/>
    </row>
    <row r="10" spans="1:23" ht="21.45" customHeight="1" x14ac:dyDescent="0.3">
      <c r="A10" s="474" t="s">
        <v>23</v>
      </c>
      <c r="B10" s="475"/>
      <c r="C10" s="508"/>
      <c r="D10" s="508"/>
      <c r="E10" s="508"/>
      <c r="F10" s="508"/>
      <c r="G10" s="508"/>
      <c r="H10" s="508"/>
      <c r="I10" s="508"/>
      <c r="J10" s="508"/>
      <c r="K10" s="508"/>
      <c r="L10" s="480" t="s">
        <v>44</v>
      </c>
      <c r="M10" s="481"/>
      <c r="N10" s="481"/>
      <c r="O10" s="481"/>
      <c r="P10" s="481"/>
      <c r="Q10" s="481"/>
      <c r="R10" s="481"/>
      <c r="S10" s="481"/>
      <c r="T10" s="482"/>
    </row>
    <row r="11" spans="1:23" ht="15.05" customHeight="1" thickBot="1" x14ac:dyDescent="0.35">
      <c r="A11" s="509"/>
      <c r="B11" s="510"/>
      <c r="C11" s="510"/>
      <c r="D11" s="510"/>
      <c r="E11" s="510"/>
      <c r="F11" s="510"/>
      <c r="G11" s="510"/>
      <c r="H11" s="510"/>
      <c r="I11" s="510"/>
      <c r="J11" s="510"/>
      <c r="K11" s="510"/>
      <c r="L11" s="511"/>
      <c r="M11" s="512"/>
      <c r="N11" s="512"/>
      <c r="O11" s="512"/>
      <c r="P11" s="512"/>
      <c r="Q11" s="512"/>
      <c r="R11" s="512"/>
      <c r="S11" s="512"/>
      <c r="T11" s="513"/>
    </row>
    <row r="12" spans="1:23" ht="48.85" thickBot="1" x14ac:dyDescent="0.35">
      <c r="A12" s="73"/>
      <c r="B12" s="59" t="s">
        <v>130</v>
      </c>
      <c r="C12" s="74" t="s">
        <v>46</v>
      </c>
      <c r="D12" s="74" t="s">
        <v>80</v>
      </c>
      <c r="E12" s="74" t="s">
        <v>81</v>
      </c>
      <c r="F12" s="74" t="s">
        <v>82</v>
      </c>
      <c r="G12" s="74" t="s">
        <v>79</v>
      </c>
      <c r="H12" s="74" t="s">
        <v>76</v>
      </c>
      <c r="I12" s="74" t="s">
        <v>145</v>
      </c>
      <c r="J12" s="74" t="s">
        <v>70</v>
      </c>
      <c r="K12" s="75" t="s">
        <v>0</v>
      </c>
      <c r="L12" s="73" t="s">
        <v>83</v>
      </c>
      <c r="M12" s="74" t="s">
        <v>84</v>
      </c>
      <c r="N12" s="74" t="s">
        <v>85</v>
      </c>
      <c r="O12" s="74" t="s">
        <v>86</v>
      </c>
      <c r="P12" s="74" t="s">
        <v>77</v>
      </c>
      <c r="Q12" s="74" t="s">
        <v>146</v>
      </c>
      <c r="R12" s="74" t="s">
        <v>78</v>
      </c>
      <c r="S12" s="109" t="s">
        <v>32</v>
      </c>
      <c r="T12" s="78" t="s">
        <v>2</v>
      </c>
    </row>
    <row r="13" spans="1:23" x14ac:dyDescent="0.3">
      <c r="A13" s="339">
        <v>1</v>
      </c>
      <c r="B13" s="200"/>
      <c r="C13" s="284"/>
      <c r="D13" s="192"/>
      <c r="E13" s="192"/>
      <c r="F13" s="110">
        <f>D13+E13</f>
        <v>0</v>
      </c>
      <c r="G13" s="192"/>
      <c r="H13" s="111" t="str">
        <f>IF(F13&gt;0,F13/G13,"0")</f>
        <v>0</v>
      </c>
      <c r="I13" s="192"/>
      <c r="J13" s="112">
        <f>H13*I13</f>
        <v>0</v>
      </c>
      <c r="K13" s="286"/>
      <c r="L13" s="170"/>
      <c r="M13" s="171"/>
      <c r="N13" s="148">
        <f>L13+M13</f>
        <v>0</v>
      </c>
      <c r="O13" s="172"/>
      <c r="P13" s="150" t="str">
        <f>IF(O13&gt;0,N13/O13,"0")</f>
        <v>0</v>
      </c>
      <c r="Q13" s="173"/>
      <c r="R13" s="148">
        <f>P13*Q13</f>
        <v>0</v>
      </c>
      <c r="S13" s="148">
        <f>J13-R13</f>
        <v>0</v>
      </c>
      <c r="T13" s="174"/>
    </row>
    <row r="14" spans="1:23" x14ac:dyDescent="0.3">
      <c r="A14" s="216">
        <v>2</v>
      </c>
      <c r="B14" s="200"/>
      <c r="C14" s="285"/>
      <c r="D14" s="222"/>
      <c r="E14" s="222"/>
      <c r="F14" s="70">
        <f t="shared" ref="F14:F45" si="0">D14+E14</f>
        <v>0</v>
      </c>
      <c r="G14" s="222"/>
      <c r="H14" s="113" t="str">
        <f t="shared" ref="H14:H52" si="1">IF(F14&gt;0,F14/G14,"0")</f>
        <v>0</v>
      </c>
      <c r="I14" s="222"/>
      <c r="J14" s="114">
        <f t="shared" ref="J14:J45" si="2">H14*I14</f>
        <v>0</v>
      </c>
      <c r="K14" s="287"/>
      <c r="L14" s="175"/>
      <c r="M14" s="176"/>
      <c r="N14" s="137">
        <f>L14+M14</f>
        <v>0</v>
      </c>
      <c r="O14" s="177"/>
      <c r="P14" s="151" t="str">
        <f t="shared" ref="P14:P52" si="3">IF(O14&gt;0,N14/O14,"0")</f>
        <v>0</v>
      </c>
      <c r="Q14" s="178"/>
      <c r="R14" s="137">
        <f>P14*Q14</f>
        <v>0</v>
      </c>
      <c r="S14" s="137">
        <f>J14-R14</f>
        <v>0</v>
      </c>
      <c r="T14" s="179"/>
    </row>
    <row r="15" spans="1:23" x14ac:dyDescent="0.3">
      <c r="A15" s="216">
        <v>3</v>
      </c>
      <c r="B15" s="200"/>
      <c r="C15" s="285"/>
      <c r="D15" s="222"/>
      <c r="E15" s="222"/>
      <c r="F15" s="70">
        <f t="shared" si="0"/>
        <v>0</v>
      </c>
      <c r="G15" s="222"/>
      <c r="H15" s="113" t="str">
        <f t="shared" si="1"/>
        <v>0</v>
      </c>
      <c r="I15" s="222"/>
      <c r="J15" s="114">
        <f t="shared" si="2"/>
        <v>0</v>
      </c>
      <c r="K15" s="287"/>
      <c r="L15" s="175"/>
      <c r="M15" s="176"/>
      <c r="N15" s="137">
        <f t="shared" ref="N15:N52" si="4">L15+M15</f>
        <v>0</v>
      </c>
      <c r="O15" s="176"/>
      <c r="P15" s="151" t="str">
        <f t="shared" si="3"/>
        <v>0</v>
      </c>
      <c r="Q15" s="180"/>
      <c r="R15" s="137">
        <f t="shared" ref="R15:R52" si="5">P15*Q15</f>
        <v>0</v>
      </c>
      <c r="S15" s="137">
        <f t="shared" ref="S15:S52" si="6">J15-R15</f>
        <v>0</v>
      </c>
      <c r="T15" s="179"/>
    </row>
    <row r="16" spans="1:23" x14ac:dyDescent="0.3">
      <c r="A16" s="216">
        <v>4</v>
      </c>
      <c r="B16" s="200"/>
      <c r="C16" s="285"/>
      <c r="D16" s="222"/>
      <c r="E16" s="222"/>
      <c r="F16" s="70">
        <f t="shared" si="0"/>
        <v>0</v>
      </c>
      <c r="G16" s="222"/>
      <c r="H16" s="113" t="str">
        <f t="shared" si="1"/>
        <v>0</v>
      </c>
      <c r="I16" s="222"/>
      <c r="J16" s="114">
        <f t="shared" si="2"/>
        <v>0</v>
      </c>
      <c r="K16" s="287"/>
      <c r="L16" s="175"/>
      <c r="M16" s="176"/>
      <c r="N16" s="137">
        <f t="shared" si="4"/>
        <v>0</v>
      </c>
      <c r="O16" s="176"/>
      <c r="P16" s="151" t="str">
        <f t="shared" si="3"/>
        <v>0</v>
      </c>
      <c r="Q16" s="180"/>
      <c r="R16" s="137">
        <f t="shared" si="5"/>
        <v>0</v>
      </c>
      <c r="S16" s="137">
        <f t="shared" si="6"/>
        <v>0</v>
      </c>
      <c r="T16" s="179"/>
    </row>
    <row r="17" spans="1:20" x14ac:dyDescent="0.3">
      <c r="A17" s="216">
        <v>5</v>
      </c>
      <c r="B17" s="200"/>
      <c r="C17" s="190"/>
      <c r="D17" s="222"/>
      <c r="E17" s="222"/>
      <c r="F17" s="70">
        <f t="shared" si="0"/>
        <v>0</v>
      </c>
      <c r="G17" s="222"/>
      <c r="H17" s="113" t="str">
        <f t="shared" si="1"/>
        <v>0</v>
      </c>
      <c r="I17" s="222"/>
      <c r="J17" s="114">
        <f t="shared" si="2"/>
        <v>0</v>
      </c>
      <c r="K17" s="287"/>
      <c r="L17" s="175"/>
      <c r="M17" s="176"/>
      <c r="N17" s="137">
        <f t="shared" si="4"/>
        <v>0</v>
      </c>
      <c r="O17" s="176"/>
      <c r="P17" s="151" t="str">
        <f t="shared" si="3"/>
        <v>0</v>
      </c>
      <c r="Q17" s="180"/>
      <c r="R17" s="137">
        <f t="shared" si="5"/>
        <v>0</v>
      </c>
      <c r="S17" s="137">
        <f t="shared" si="6"/>
        <v>0</v>
      </c>
      <c r="T17" s="179"/>
    </row>
    <row r="18" spans="1:20" x14ac:dyDescent="0.3">
      <c r="A18" s="216">
        <v>6</v>
      </c>
      <c r="B18" s="200"/>
      <c r="C18" s="190"/>
      <c r="D18" s="222"/>
      <c r="E18" s="222"/>
      <c r="F18" s="70">
        <f t="shared" si="0"/>
        <v>0</v>
      </c>
      <c r="G18" s="222"/>
      <c r="H18" s="113" t="str">
        <f t="shared" si="1"/>
        <v>0</v>
      </c>
      <c r="I18" s="222"/>
      <c r="J18" s="114">
        <f t="shared" si="2"/>
        <v>0</v>
      </c>
      <c r="K18" s="287"/>
      <c r="L18" s="175"/>
      <c r="M18" s="176"/>
      <c r="N18" s="137">
        <f t="shared" si="4"/>
        <v>0</v>
      </c>
      <c r="O18" s="176"/>
      <c r="P18" s="151" t="str">
        <f t="shared" si="3"/>
        <v>0</v>
      </c>
      <c r="Q18" s="180"/>
      <c r="R18" s="137">
        <f t="shared" si="5"/>
        <v>0</v>
      </c>
      <c r="S18" s="137">
        <f t="shared" si="6"/>
        <v>0</v>
      </c>
      <c r="T18" s="179"/>
    </row>
    <row r="19" spans="1:20" x14ac:dyDescent="0.3">
      <c r="A19" s="216">
        <v>7</v>
      </c>
      <c r="B19" s="200"/>
      <c r="C19" s="190"/>
      <c r="D19" s="222"/>
      <c r="E19" s="222"/>
      <c r="F19" s="70">
        <f t="shared" si="0"/>
        <v>0</v>
      </c>
      <c r="G19" s="222"/>
      <c r="H19" s="113" t="str">
        <f t="shared" si="1"/>
        <v>0</v>
      </c>
      <c r="I19" s="222"/>
      <c r="J19" s="114">
        <f t="shared" si="2"/>
        <v>0</v>
      </c>
      <c r="K19" s="287"/>
      <c r="L19" s="175"/>
      <c r="M19" s="176"/>
      <c r="N19" s="137">
        <f t="shared" si="4"/>
        <v>0</v>
      </c>
      <c r="O19" s="176"/>
      <c r="P19" s="151" t="str">
        <f t="shared" si="3"/>
        <v>0</v>
      </c>
      <c r="Q19" s="180"/>
      <c r="R19" s="137">
        <f t="shared" si="5"/>
        <v>0</v>
      </c>
      <c r="S19" s="137">
        <f t="shared" si="6"/>
        <v>0</v>
      </c>
      <c r="T19" s="179"/>
    </row>
    <row r="20" spans="1:20" x14ac:dyDescent="0.3">
      <c r="A20" s="216">
        <v>8</v>
      </c>
      <c r="B20" s="200"/>
      <c r="C20" s="190"/>
      <c r="D20" s="222"/>
      <c r="E20" s="222"/>
      <c r="F20" s="70">
        <f t="shared" si="0"/>
        <v>0</v>
      </c>
      <c r="G20" s="222"/>
      <c r="H20" s="113" t="str">
        <f t="shared" si="1"/>
        <v>0</v>
      </c>
      <c r="I20" s="222"/>
      <c r="J20" s="114">
        <f t="shared" si="2"/>
        <v>0</v>
      </c>
      <c r="K20" s="287"/>
      <c r="L20" s="175"/>
      <c r="M20" s="176"/>
      <c r="N20" s="137">
        <f t="shared" si="4"/>
        <v>0</v>
      </c>
      <c r="O20" s="176"/>
      <c r="P20" s="151" t="str">
        <f t="shared" si="3"/>
        <v>0</v>
      </c>
      <c r="Q20" s="180"/>
      <c r="R20" s="137">
        <f t="shared" si="5"/>
        <v>0</v>
      </c>
      <c r="S20" s="137">
        <f t="shared" si="6"/>
        <v>0</v>
      </c>
      <c r="T20" s="179"/>
    </row>
    <row r="21" spans="1:20" x14ac:dyDescent="0.3">
      <c r="A21" s="216">
        <v>9</v>
      </c>
      <c r="B21" s="200"/>
      <c r="C21" s="190"/>
      <c r="D21" s="222"/>
      <c r="E21" s="222"/>
      <c r="F21" s="70">
        <f t="shared" si="0"/>
        <v>0</v>
      </c>
      <c r="G21" s="222"/>
      <c r="H21" s="113" t="str">
        <f t="shared" si="1"/>
        <v>0</v>
      </c>
      <c r="I21" s="222"/>
      <c r="J21" s="114">
        <f t="shared" si="2"/>
        <v>0</v>
      </c>
      <c r="K21" s="287"/>
      <c r="L21" s="175"/>
      <c r="M21" s="176"/>
      <c r="N21" s="137">
        <f t="shared" si="4"/>
        <v>0</v>
      </c>
      <c r="O21" s="176"/>
      <c r="P21" s="151" t="str">
        <f t="shared" si="3"/>
        <v>0</v>
      </c>
      <c r="Q21" s="180"/>
      <c r="R21" s="137">
        <f t="shared" si="5"/>
        <v>0</v>
      </c>
      <c r="S21" s="137">
        <f t="shared" si="6"/>
        <v>0</v>
      </c>
      <c r="T21" s="179"/>
    </row>
    <row r="22" spans="1:20" x14ac:dyDescent="0.3">
      <c r="A22" s="216">
        <v>10</v>
      </c>
      <c r="B22" s="200"/>
      <c r="C22" s="190"/>
      <c r="D22" s="222"/>
      <c r="E22" s="222"/>
      <c r="F22" s="70">
        <f t="shared" si="0"/>
        <v>0</v>
      </c>
      <c r="G22" s="222"/>
      <c r="H22" s="113" t="str">
        <f t="shared" si="1"/>
        <v>0</v>
      </c>
      <c r="I22" s="222"/>
      <c r="J22" s="114">
        <f t="shared" si="2"/>
        <v>0</v>
      </c>
      <c r="K22" s="287"/>
      <c r="L22" s="175"/>
      <c r="M22" s="176"/>
      <c r="N22" s="137">
        <f t="shared" si="4"/>
        <v>0</v>
      </c>
      <c r="O22" s="176"/>
      <c r="P22" s="151" t="str">
        <f t="shared" si="3"/>
        <v>0</v>
      </c>
      <c r="Q22" s="180"/>
      <c r="R22" s="137">
        <f t="shared" si="5"/>
        <v>0</v>
      </c>
      <c r="S22" s="137">
        <f t="shared" si="6"/>
        <v>0</v>
      </c>
      <c r="T22" s="179"/>
    </row>
    <row r="23" spans="1:20" x14ac:dyDescent="0.3">
      <c r="A23" s="216">
        <v>11</v>
      </c>
      <c r="B23" s="200"/>
      <c r="C23" s="190"/>
      <c r="D23" s="222"/>
      <c r="E23" s="222"/>
      <c r="F23" s="70">
        <f t="shared" si="0"/>
        <v>0</v>
      </c>
      <c r="G23" s="222"/>
      <c r="H23" s="113" t="str">
        <f t="shared" si="1"/>
        <v>0</v>
      </c>
      <c r="I23" s="222"/>
      <c r="J23" s="114">
        <f t="shared" si="2"/>
        <v>0</v>
      </c>
      <c r="K23" s="287"/>
      <c r="L23" s="175"/>
      <c r="M23" s="176"/>
      <c r="N23" s="137">
        <f t="shared" si="4"/>
        <v>0</v>
      </c>
      <c r="O23" s="176"/>
      <c r="P23" s="151" t="str">
        <f t="shared" si="3"/>
        <v>0</v>
      </c>
      <c r="Q23" s="180"/>
      <c r="R23" s="137">
        <f t="shared" si="5"/>
        <v>0</v>
      </c>
      <c r="S23" s="137">
        <f t="shared" si="6"/>
        <v>0</v>
      </c>
      <c r="T23" s="179"/>
    </row>
    <row r="24" spans="1:20" x14ac:dyDescent="0.3">
      <c r="A24" s="216">
        <v>12</v>
      </c>
      <c r="B24" s="200"/>
      <c r="C24" s="190"/>
      <c r="D24" s="222"/>
      <c r="E24" s="222"/>
      <c r="F24" s="70">
        <f t="shared" si="0"/>
        <v>0</v>
      </c>
      <c r="G24" s="222"/>
      <c r="H24" s="113" t="str">
        <f t="shared" si="1"/>
        <v>0</v>
      </c>
      <c r="I24" s="222"/>
      <c r="J24" s="114">
        <f t="shared" si="2"/>
        <v>0</v>
      </c>
      <c r="K24" s="287"/>
      <c r="L24" s="175"/>
      <c r="M24" s="176"/>
      <c r="N24" s="137">
        <f t="shared" si="4"/>
        <v>0</v>
      </c>
      <c r="O24" s="176"/>
      <c r="P24" s="151" t="str">
        <f t="shared" si="3"/>
        <v>0</v>
      </c>
      <c r="Q24" s="180"/>
      <c r="R24" s="137">
        <f t="shared" si="5"/>
        <v>0</v>
      </c>
      <c r="S24" s="137">
        <f t="shared" si="6"/>
        <v>0</v>
      </c>
      <c r="T24" s="179"/>
    </row>
    <row r="25" spans="1:20" x14ac:dyDescent="0.3">
      <c r="A25" s="216">
        <v>13</v>
      </c>
      <c r="B25" s="200"/>
      <c r="C25" s="190"/>
      <c r="D25" s="222"/>
      <c r="E25" s="222"/>
      <c r="F25" s="70">
        <f t="shared" si="0"/>
        <v>0</v>
      </c>
      <c r="G25" s="222"/>
      <c r="H25" s="113" t="str">
        <f t="shared" si="1"/>
        <v>0</v>
      </c>
      <c r="I25" s="222"/>
      <c r="J25" s="114">
        <f t="shared" si="2"/>
        <v>0</v>
      </c>
      <c r="K25" s="287"/>
      <c r="L25" s="175"/>
      <c r="M25" s="176"/>
      <c r="N25" s="137">
        <f t="shared" si="4"/>
        <v>0</v>
      </c>
      <c r="O25" s="176"/>
      <c r="P25" s="151" t="str">
        <f t="shared" si="3"/>
        <v>0</v>
      </c>
      <c r="Q25" s="180"/>
      <c r="R25" s="137">
        <f t="shared" si="5"/>
        <v>0</v>
      </c>
      <c r="S25" s="137">
        <f t="shared" si="6"/>
        <v>0</v>
      </c>
      <c r="T25" s="179"/>
    </row>
    <row r="26" spans="1:20" x14ac:dyDescent="0.3">
      <c r="A26" s="216">
        <v>14</v>
      </c>
      <c r="B26" s="200"/>
      <c r="C26" s="190"/>
      <c r="D26" s="222"/>
      <c r="E26" s="222"/>
      <c r="F26" s="70">
        <f t="shared" si="0"/>
        <v>0</v>
      </c>
      <c r="G26" s="222"/>
      <c r="H26" s="113" t="str">
        <f t="shared" si="1"/>
        <v>0</v>
      </c>
      <c r="I26" s="222"/>
      <c r="J26" s="114">
        <f t="shared" si="2"/>
        <v>0</v>
      </c>
      <c r="K26" s="287"/>
      <c r="L26" s="175"/>
      <c r="M26" s="176"/>
      <c r="N26" s="137">
        <f t="shared" si="4"/>
        <v>0</v>
      </c>
      <c r="O26" s="176"/>
      <c r="P26" s="151" t="str">
        <f t="shared" si="3"/>
        <v>0</v>
      </c>
      <c r="Q26" s="180"/>
      <c r="R26" s="137">
        <f t="shared" si="5"/>
        <v>0</v>
      </c>
      <c r="S26" s="137">
        <f t="shared" si="6"/>
        <v>0</v>
      </c>
      <c r="T26" s="179"/>
    </row>
    <row r="27" spans="1:20" x14ac:dyDescent="0.3">
      <c r="A27" s="216">
        <v>15</v>
      </c>
      <c r="B27" s="200"/>
      <c r="C27" s="190"/>
      <c r="D27" s="222"/>
      <c r="E27" s="222"/>
      <c r="F27" s="70">
        <f t="shared" si="0"/>
        <v>0</v>
      </c>
      <c r="G27" s="222"/>
      <c r="H27" s="113" t="str">
        <f t="shared" si="1"/>
        <v>0</v>
      </c>
      <c r="I27" s="222"/>
      <c r="J27" s="114">
        <f t="shared" si="2"/>
        <v>0</v>
      </c>
      <c r="K27" s="287"/>
      <c r="L27" s="175"/>
      <c r="M27" s="176"/>
      <c r="N27" s="137">
        <f t="shared" si="4"/>
        <v>0</v>
      </c>
      <c r="O27" s="176"/>
      <c r="P27" s="151" t="str">
        <f t="shared" si="3"/>
        <v>0</v>
      </c>
      <c r="Q27" s="180"/>
      <c r="R27" s="137">
        <f t="shared" si="5"/>
        <v>0</v>
      </c>
      <c r="S27" s="137">
        <f t="shared" si="6"/>
        <v>0</v>
      </c>
      <c r="T27" s="179"/>
    </row>
    <row r="28" spans="1:20" x14ac:dyDescent="0.3">
      <c r="A28" s="216">
        <v>16</v>
      </c>
      <c r="B28" s="200"/>
      <c r="C28" s="190"/>
      <c r="D28" s="222"/>
      <c r="E28" s="222"/>
      <c r="F28" s="70">
        <f t="shared" si="0"/>
        <v>0</v>
      </c>
      <c r="G28" s="222"/>
      <c r="H28" s="113" t="str">
        <f t="shared" si="1"/>
        <v>0</v>
      </c>
      <c r="I28" s="222"/>
      <c r="J28" s="114">
        <f t="shared" si="2"/>
        <v>0</v>
      </c>
      <c r="K28" s="287"/>
      <c r="L28" s="175"/>
      <c r="M28" s="176"/>
      <c r="N28" s="137">
        <f t="shared" si="4"/>
        <v>0</v>
      </c>
      <c r="O28" s="176"/>
      <c r="P28" s="151" t="str">
        <f t="shared" si="3"/>
        <v>0</v>
      </c>
      <c r="Q28" s="180"/>
      <c r="R28" s="137">
        <f t="shared" si="5"/>
        <v>0</v>
      </c>
      <c r="S28" s="137">
        <f t="shared" si="6"/>
        <v>0</v>
      </c>
      <c r="T28" s="179"/>
    </row>
    <row r="29" spans="1:20" x14ac:dyDescent="0.3">
      <c r="A29" s="216">
        <v>17</v>
      </c>
      <c r="B29" s="200"/>
      <c r="C29" s="190"/>
      <c r="D29" s="222"/>
      <c r="E29" s="222"/>
      <c r="F29" s="70">
        <f t="shared" si="0"/>
        <v>0</v>
      </c>
      <c r="G29" s="222"/>
      <c r="H29" s="113" t="str">
        <f t="shared" si="1"/>
        <v>0</v>
      </c>
      <c r="I29" s="222"/>
      <c r="J29" s="114">
        <f t="shared" si="2"/>
        <v>0</v>
      </c>
      <c r="K29" s="287"/>
      <c r="L29" s="175"/>
      <c r="M29" s="176"/>
      <c r="N29" s="137">
        <f t="shared" si="4"/>
        <v>0</v>
      </c>
      <c r="O29" s="176"/>
      <c r="P29" s="151" t="str">
        <f t="shared" si="3"/>
        <v>0</v>
      </c>
      <c r="Q29" s="180"/>
      <c r="R29" s="137">
        <f t="shared" si="5"/>
        <v>0</v>
      </c>
      <c r="S29" s="137">
        <f t="shared" si="6"/>
        <v>0</v>
      </c>
      <c r="T29" s="179"/>
    </row>
    <row r="30" spans="1:20" x14ac:dyDescent="0.3">
      <c r="A30" s="216">
        <v>18</v>
      </c>
      <c r="B30" s="200"/>
      <c r="C30" s="190"/>
      <c r="D30" s="222"/>
      <c r="E30" s="222"/>
      <c r="F30" s="70">
        <f t="shared" si="0"/>
        <v>0</v>
      </c>
      <c r="G30" s="222"/>
      <c r="H30" s="113" t="str">
        <f t="shared" si="1"/>
        <v>0</v>
      </c>
      <c r="I30" s="222"/>
      <c r="J30" s="114">
        <f t="shared" si="2"/>
        <v>0</v>
      </c>
      <c r="K30" s="287"/>
      <c r="L30" s="175"/>
      <c r="M30" s="176"/>
      <c r="N30" s="137">
        <f t="shared" si="4"/>
        <v>0</v>
      </c>
      <c r="O30" s="176"/>
      <c r="P30" s="151" t="str">
        <f t="shared" si="3"/>
        <v>0</v>
      </c>
      <c r="Q30" s="180"/>
      <c r="R30" s="137">
        <f t="shared" si="5"/>
        <v>0</v>
      </c>
      <c r="S30" s="137">
        <f t="shared" si="6"/>
        <v>0</v>
      </c>
      <c r="T30" s="179"/>
    </row>
    <row r="31" spans="1:20" x14ac:dyDescent="0.3">
      <c r="A31" s="216">
        <v>19</v>
      </c>
      <c r="B31" s="200"/>
      <c r="C31" s="190"/>
      <c r="D31" s="222"/>
      <c r="E31" s="222"/>
      <c r="F31" s="70">
        <f t="shared" si="0"/>
        <v>0</v>
      </c>
      <c r="G31" s="222"/>
      <c r="H31" s="113" t="str">
        <f t="shared" si="1"/>
        <v>0</v>
      </c>
      <c r="I31" s="222"/>
      <c r="J31" s="114">
        <f t="shared" si="2"/>
        <v>0</v>
      </c>
      <c r="K31" s="287"/>
      <c r="L31" s="175"/>
      <c r="M31" s="176"/>
      <c r="N31" s="137">
        <f t="shared" si="4"/>
        <v>0</v>
      </c>
      <c r="O31" s="176"/>
      <c r="P31" s="151" t="str">
        <f t="shared" si="3"/>
        <v>0</v>
      </c>
      <c r="Q31" s="180"/>
      <c r="R31" s="137">
        <f t="shared" si="5"/>
        <v>0</v>
      </c>
      <c r="S31" s="137">
        <f t="shared" si="6"/>
        <v>0</v>
      </c>
      <c r="T31" s="179"/>
    </row>
    <row r="32" spans="1:20" x14ac:dyDescent="0.3">
      <c r="A32" s="216">
        <v>20</v>
      </c>
      <c r="B32" s="200"/>
      <c r="C32" s="190"/>
      <c r="D32" s="222"/>
      <c r="E32" s="222"/>
      <c r="F32" s="70">
        <f t="shared" si="0"/>
        <v>0</v>
      </c>
      <c r="G32" s="222"/>
      <c r="H32" s="113" t="str">
        <f t="shared" si="1"/>
        <v>0</v>
      </c>
      <c r="I32" s="222"/>
      <c r="J32" s="114">
        <f t="shared" si="2"/>
        <v>0</v>
      </c>
      <c r="K32" s="287"/>
      <c r="L32" s="175"/>
      <c r="M32" s="176"/>
      <c r="N32" s="137">
        <f t="shared" si="4"/>
        <v>0</v>
      </c>
      <c r="O32" s="176"/>
      <c r="P32" s="151" t="str">
        <f t="shared" si="3"/>
        <v>0</v>
      </c>
      <c r="Q32" s="180"/>
      <c r="R32" s="137">
        <f t="shared" si="5"/>
        <v>0</v>
      </c>
      <c r="S32" s="137">
        <f t="shared" si="6"/>
        <v>0</v>
      </c>
      <c r="T32" s="179"/>
    </row>
    <row r="33" spans="1:20" x14ac:dyDescent="0.3">
      <c r="A33" s="216">
        <v>21</v>
      </c>
      <c r="B33" s="200"/>
      <c r="C33" s="190"/>
      <c r="D33" s="222"/>
      <c r="E33" s="222"/>
      <c r="F33" s="70">
        <f t="shared" si="0"/>
        <v>0</v>
      </c>
      <c r="G33" s="222"/>
      <c r="H33" s="113" t="str">
        <f t="shared" si="1"/>
        <v>0</v>
      </c>
      <c r="I33" s="222"/>
      <c r="J33" s="114">
        <f t="shared" si="2"/>
        <v>0</v>
      </c>
      <c r="K33" s="287"/>
      <c r="L33" s="175"/>
      <c r="M33" s="176"/>
      <c r="N33" s="137">
        <f t="shared" si="4"/>
        <v>0</v>
      </c>
      <c r="O33" s="176"/>
      <c r="P33" s="151" t="str">
        <f t="shared" si="3"/>
        <v>0</v>
      </c>
      <c r="Q33" s="180"/>
      <c r="R33" s="137">
        <f t="shared" si="5"/>
        <v>0</v>
      </c>
      <c r="S33" s="137">
        <f t="shared" si="6"/>
        <v>0</v>
      </c>
      <c r="T33" s="179"/>
    </row>
    <row r="34" spans="1:20" x14ac:dyDescent="0.3">
      <c r="A34" s="216">
        <v>22</v>
      </c>
      <c r="B34" s="200"/>
      <c r="C34" s="190"/>
      <c r="D34" s="222"/>
      <c r="E34" s="222"/>
      <c r="F34" s="70">
        <f t="shared" si="0"/>
        <v>0</v>
      </c>
      <c r="G34" s="222"/>
      <c r="H34" s="113" t="str">
        <f t="shared" si="1"/>
        <v>0</v>
      </c>
      <c r="I34" s="222"/>
      <c r="J34" s="114">
        <f t="shared" si="2"/>
        <v>0</v>
      </c>
      <c r="K34" s="287"/>
      <c r="L34" s="175"/>
      <c r="M34" s="176"/>
      <c r="N34" s="137">
        <f t="shared" si="4"/>
        <v>0</v>
      </c>
      <c r="O34" s="176"/>
      <c r="P34" s="151" t="str">
        <f t="shared" si="3"/>
        <v>0</v>
      </c>
      <c r="Q34" s="180"/>
      <c r="R34" s="137">
        <f t="shared" si="5"/>
        <v>0</v>
      </c>
      <c r="S34" s="137">
        <f t="shared" si="6"/>
        <v>0</v>
      </c>
      <c r="T34" s="179"/>
    </row>
    <row r="35" spans="1:20" x14ac:dyDescent="0.3">
      <c r="A35" s="216">
        <v>23</v>
      </c>
      <c r="B35" s="200"/>
      <c r="C35" s="190"/>
      <c r="D35" s="222"/>
      <c r="E35" s="222"/>
      <c r="F35" s="70">
        <f t="shared" si="0"/>
        <v>0</v>
      </c>
      <c r="G35" s="222"/>
      <c r="H35" s="113" t="str">
        <f t="shared" si="1"/>
        <v>0</v>
      </c>
      <c r="I35" s="222"/>
      <c r="J35" s="114">
        <f t="shared" si="2"/>
        <v>0</v>
      </c>
      <c r="K35" s="287"/>
      <c r="L35" s="175"/>
      <c r="M35" s="176"/>
      <c r="N35" s="137">
        <f t="shared" si="4"/>
        <v>0</v>
      </c>
      <c r="O35" s="176"/>
      <c r="P35" s="151" t="str">
        <f t="shared" si="3"/>
        <v>0</v>
      </c>
      <c r="Q35" s="180"/>
      <c r="R35" s="137">
        <f t="shared" si="5"/>
        <v>0</v>
      </c>
      <c r="S35" s="137">
        <f t="shared" si="6"/>
        <v>0</v>
      </c>
      <c r="T35" s="179"/>
    </row>
    <row r="36" spans="1:20" x14ac:dyDescent="0.3">
      <c r="A36" s="216">
        <v>24</v>
      </c>
      <c r="B36" s="200"/>
      <c r="C36" s="190"/>
      <c r="D36" s="222"/>
      <c r="E36" s="222"/>
      <c r="F36" s="70">
        <f t="shared" si="0"/>
        <v>0</v>
      </c>
      <c r="G36" s="222"/>
      <c r="H36" s="113" t="str">
        <f t="shared" si="1"/>
        <v>0</v>
      </c>
      <c r="I36" s="222"/>
      <c r="J36" s="114">
        <f t="shared" si="2"/>
        <v>0</v>
      </c>
      <c r="K36" s="287"/>
      <c r="L36" s="175"/>
      <c r="M36" s="176"/>
      <c r="N36" s="137">
        <f t="shared" si="4"/>
        <v>0</v>
      </c>
      <c r="O36" s="176"/>
      <c r="P36" s="151" t="str">
        <f t="shared" si="3"/>
        <v>0</v>
      </c>
      <c r="Q36" s="180"/>
      <c r="R36" s="137">
        <f t="shared" si="5"/>
        <v>0</v>
      </c>
      <c r="S36" s="137">
        <f t="shared" si="6"/>
        <v>0</v>
      </c>
      <c r="T36" s="179"/>
    </row>
    <row r="37" spans="1:20" x14ac:dyDescent="0.3">
      <c r="A37" s="216">
        <v>25</v>
      </c>
      <c r="B37" s="200"/>
      <c r="C37" s="190"/>
      <c r="D37" s="222"/>
      <c r="E37" s="222"/>
      <c r="F37" s="70">
        <f t="shared" si="0"/>
        <v>0</v>
      </c>
      <c r="G37" s="222"/>
      <c r="H37" s="113" t="str">
        <f t="shared" si="1"/>
        <v>0</v>
      </c>
      <c r="I37" s="222"/>
      <c r="J37" s="114">
        <f t="shared" si="2"/>
        <v>0</v>
      </c>
      <c r="K37" s="287"/>
      <c r="L37" s="175"/>
      <c r="M37" s="176"/>
      <c r="N37" s="137">
        <f t="shared" si="4"/>
        <v>0</v>
      </c>
      <c r="O37" s="176"/>
      <c r="P37" s="151" t="str">
        <f t="shared" si="3"/>
        <v>0</v>
      </c>
      <c r="Q37" s="180"/>
      <c r="R37" s="137">
        <f t="shared" si="5"/>
        <v>0</v>
      </c>
      <c r="S37" s="137">
        <f t="shared" si="6"/>
        <v>0</v>
      </c>
      <c r="T37" s="179"/>
    </row>
    <row r="38" spans="1:20" x14ac:dyDescent="0.3">
      <c r="A38" s="216">
        <v>26</v>
      </c>
      <c r="B38" s="200"/>
      <c r="C38" s="190"/>
      <c r="D38" s="222"/>
      <c r="E38" s="222"/>
      <c r="F38" s="70">
        <f t="shared" si="0"/>
        <v>0</v>
      </c>
      <c r="G38" s="222"/>
      <c r="H38" s="113" t="str">
        <f t="shared" si="1"/>
        <v>0</v>
      </c>
      <c r="I38" s="222"/>
      <c r="J38" s="114">
        <f t="shared" si="2"/>
        <v>0</v>
      </c>
      <c r="K38" s="287"/>
      <c r="L38" s="175"/>
      <c r="M38" s="176"/>
      <c r="N38" s="137">
        <f t="shared" si="4"/>
        <v>0</v>
      </c>
      <c r="O38" s="176"/>
      <c r="P38" s="151" t="str">
        <f t="shared" si="3"/>
        <v>0</v>
      </c>
      <c r="Q38" s="180"/>
      <c r="R38" s="137">
        <f t="shared" si="5"/>
        <v>0</v>
      </c>
      <c r="S38" s="137">
        <f t="shared" si="6"/>
        <v>0</v>
      </c>
      <c r="T38" s="179"/>
    </row>
    <row r="39" spans="1:20" x14ac:dyDescent="0.3">
      <c r="A39" s="216">
        <v>27</v>
      </c>
      <c r="B39" s="200"/>
      <c r="C39" s="190"/>
      <c r="D39" s="222"/>
      <c r="E39" s="222"/>
      <c r="F39" s="70">
        <f t="shared" si="0"/>
        <v>0</v>
      </c>
      <c r="G39" s="222"/>
      <c r="H39" s="113" t="str">
        <f t="shared" si="1"/>
        <v>0</v>
      </c>
      <c r="I39" s="222"/>
      <c r="J39" s="114">
        <f t="shared" si="2"/>
        <v>0</v>
      </c>
      <c r="K39" s="287"/>
      <c r="L39" s="175"/>
      <c r="M39" s="176"/>
      <c r="N39" s="137">
        <f t="shared" si="4"/>
        <v>0</v>
      </c>
      <c r="O39" s="176"/>
      <c r="P39" s="151" t="str">
        <f t="shared" si="3"/>
        <v>0</v>
      </c>
      <c r="Q39" s="180"/>
      <c r="R39" s="137">
        <f t="shared" si="5"/>
        <v>0</v>
      </c>
      <c r="S39" s="137">
        <f t="shared" si="6"/>
        <v>0</v>
      </c>
      <c r="T39" s="179"/>
    </row>
    <row r="40" spans="1:20" x14ac:dyDescent="0.3">
      <c r="A40" s="216">
        <v>28</v>
      </c>
      <c r="B40" s="200"/>
      <c r="C40" s="190"/>
      <c r="D40" s="222"/>
      <c r="E40" s="222"/>
      <c r="F40" s="70">
        <f t="shared" si="0"/>
        <v>0</v>
      </c>
      <c r="G40" s="222"/>
      <c r="H40" s="113" t="str">
        <f t="shared" si="1"/>
        <v>0</v>
      </c>
      <c r="I40" s="222"/>
      <c r="J40" s="114">
        <f t="shared" si="2"/>
        <v>0</v>
      </c>
      <c r="K40" s="287"/>
      <c r="L40" s="175"/>
      <c r="M40" s="176"/>
      <c r="N40" s="137">
        <f t="shared" si="4"/>
        <v>0</v>
      </c>
      <c r="O40" s="176"/>
      <c r="P40" s="151" t="str">
        <f t="shared" si="3"/>
        <v>0</v>
      </c>
      <c r="Q40" s="180"/>
      <c r="R40" s="137">
        <f t="shared" si="5"/>
        <v>0</v>
      </c>
      <c r="S40" s="137">
        <f t="shared" si="6"/>
        <v>0</v>
      </c>
      <c r="T40" s="179"/>
    </row>
    <row r="41" spans="1:20" x14ac:dyDescent="0.3">
      <c r="A41" s="216">
        <v>29</v>
      </c>
      <c r="B41" s="200"/>
      <c r="C41" s="190"/>
      <c r="D41" s="222"/>
      <c r="E41" s="222"/>
      <c r="F41" s="70">
        <f t="shared" si="0"/>
        <v>0</v>
      </c>
      <c r="G41" s="222"/>
      <c r="H41" s="113" t="str">
        <f t="shared" si="1"/>
        <v>0</v>
      </c>
      <c r="I41" s="222"/>
      <c r="J41" s="114">
        <f t="shared" si="2"/>
        <v>0</v>
      </c>
      <c r="K41" s="287"/>
      <c r="L41" s="175"/>
      <c r="M41" s="176"/>
      <c r="N41" s="137">
        <f t="shared" si="4"/>
        <v>0</v>
      </c>
      <c r="O41" s="176"/>
      <c r="P41" s="151" t="str">
        <f t="shared" si="3"/>
        <v>0</v>
      </c>
      <c r="Q41" s="180"/>
      <c r="R41" s="137">
        <f t="shared" si="5"/>
        <v>0</v>
      </c>
      <c r="S41" s="137">
        <f t="shared" si="6"/>
        <v>0</v>
      </c>
      <c r="T41" s="179"/>
    </row>
    <row r="42" spans="1:20" x14ac:dyDescent="0.3">
      <c r="A42" s="216">
        <v>30</v>
      </c>
      <c r="B42" s="200"/>
      <c r="C42" s="190"/>
      <c r="D42" s="222"/>
      <c r="E42" s="222"/>
      <c r="F42" s="70">
        <f t="shared" si="0"/>
        <v>0</v>
      </c>
      <c r="G42" s="222"/>
      <c r="H42" s="113" t="str">
        <f t="shared" si="1"/>
        <v>0</v>
      </c>
      <c r="I42" s="222"/>
      <c r="J42" s="114">
        <f t="shared" si="2"/>
        <v>0</v>
      </c>
      <c r="K42" s="287"/>
      <c r="L42" s="175"/>
      <c r="M42" s="176"/>
      <c r="N42" s="137">
        <f t="shared" si="4"/>
        <v>0</v>
      </c>
      <c r="O42" s="176"/>
      <c r="P42" s="151" t="str">
        <f t="shared" si="3"/>
        <v>0</v>
      </c>
      <c r="Q42" s="180"/>
      <c r="R42" s="137">
        <f t="shared" si="5"/>
        <v>0</v>
      </c>
      <c r="S42" s="137">
        <f t="shared" si="6"/>
        <v>0</v>
      </c>
      <c r="T42" s="179"/>
    </row>
    <row r="43" spans="1:20" x14ac:dyDescent="0.3">
      <c r="A43" s="216">
        <v>31</v>
      </c>
      <c r="B43" s="200" t="s">
        <v>118</v>
      </c>
      <c r="C43" s="190"/>
      <c r="D43" s="222"/>
      <c r="E43" s="222"/>
      <c r="F43" s="70">
        <f t="shared" si="0"/>
        <v>0</v>
      </c>
      <c r="G43" s="222"/>
      <c r="H43" s="113" t="str">
        <f t="shared" si="1"/>
        <v>0</v>
      </c>
      <c r="I43" s="222"/>
      <c r="J43" s="114">
        <f t="shared" si="2"/>
        <v>0</v>
      </c>
      <c r="K43" s="287"/>
      <c r="L43" s="175"/>
      <c r="M43" s="176"/>
      <c r="N43" s="137">
        <f t="shared" si="4"/>
        <v>0</v>
      </c>
      <c r="O43" s="176"/>
      <c r="P43" s="151" t="str">
        <f t="shared" si="3"/>
        <v>0</v>
      </c>
      <c r="Q43" s="180"/>
      <c r="R43" s="137">
        <f t="shared" si="5"/>
        <v>0</v>
      </c>
      <c r="S43" s="137">
        <f t="shared" si="6"/>
        <v>0</v>
      </c>
      <c r="T43" s="179"/>
    </row>
    <row r="44" spans="1:20" x14ac:dyDescent="0.3">
      <c r="A44" s="216">
        <v>32</v>
      </c>
      <c r="B44" s="200"/>
      <c r="C44" s="190"/>
      <c r="D44" s="222"/>
      <c r="E44" s="222"/>
      <c r="F44" s="70">
        <f t="shared" si="0"/>
        <v>0</v>
      </c>
      <c r="G44" s="222"/>
      <c r="H44" s="113" t="str">
        <f t="shared" si="1"/>
        <v>0</v>
      </c>
      <c r="I44" s="222"/>
      <c r="J44" s="114">
        <f t="shared" si="2"/>
        <v>0</v>
      </c>
      <c r="K44" s="287"/>
      <c r="L44" s="175"/>
      <c r="M44" s="176"/>
      <c r="N44" s="137">
        <f t="shared" si="4"/>
        <v>0</v>
      </c>
      <c r="O44" s="176"/>
      <c r="P44" s="151" t="str">
        <f t="shared" si="3"/>
        <v>0</v>
      </c>
      <c r="Q44" s="180"/>
      <c r="R44" s="137">
        <f t="shared" si="5"/>
        <v>0</v>
      </c>
      <c r="S44" s="137">
        <f t="shared" si="6"/>
        <v>0</v>
      </c>
      <c r="T44" s="179"/>
    </row>
    <row r="45" spans="1:20" x14ac:dyDescent="0.3">
      <c r="A45" s="216">
        <v>33</v>
      </c>
      <c r="B45" s="200"/>
      <c r="C45" s="190"/>
      <c r="D45" s="222"/>
      <c r="E45" s="222"/>
      <c r="F45" s="70">
        <f t="shared" si="0"/>
        <v>0</v>
      </c>
      <c r="G45" s="222"/>
      <c r="H45" s="113" t="str">
        <f t="shared" si="1"/>
        <v>0</v>
      </c>
      <c r="I45" s="222"/>
      <c r="J45" s="114">
        <f t="shared" si="2"/>
        <v>0</v>
      </c>
      <c r="K45" s="287"/>
      <c r="L45" s="175"/>
      <c r="M45" s="176"/>
      <c r="N45" s="137">
        <f t="shared" si="4"/>
        <v>0</v>
      </c>
      <c r="O45" s="176"/>
      <c r="P45" s="151" t="str">
        <f t="shared" si="3"/>
        <v>0</v>
      </c>
      <c r="Q45" s="180"/>
      <c r="R45" s="137">
        <f t="shared" si="5"/>
        <v>0</v>
      </c>
      <c r="S45" s="137">
        <f t="shared" si="6"/>
        <v>0</v>
      </c>
      <c r="T45" s="179"/>
    </row>
    <row r="46" spans="1:20" x14ac:dyDescent="0.3">
      <c r="A46" s="216">
        <v>34</v>
      </c>
      <c r="B46" s="200"/>
      <c r="C46" s="243"/>
      <c r="D46" s="191"/>
      <c r="E46" s="191"/>
      <c r="F46" s="70">
        <f>D46+E46</f>
        <v>0</v>
      </c>
      <c r="G46" s="222"/>
      <c r="H46" s="113" t="str">
        <f t="shared" si="1"/>
        <v>0</v>
      </c>
      <c r="I46" s="222"/>
      <c r="J46" s="114">
        <f>H46*I46</f>
        <v>0</v>
      </c>
      <c r="K46" s="288"/>
      <c r="L46" s="181"/>
      <c r="M46" s="177"/>
      <c r="N46" s="137">
        <f t="shared" si="4"/>
        <v>0</v>
      </c>
      <c r="O46" s="177"/>
      <c r="P46" s="151" t="str">
        <f t="shared" si="3"/>
        <v>0</v>
      </c>
      <c r="Q46" s="178"/>
      <c r="R46" s="137">
        <f t="shared" si="5"/>
        <v>0</v>
      </c>
      <c r="S46" s="137">
        <f t="shared" si="6"/>
        <v>0</v>
      </c>
      <c r="T46" s="182"/>
    </row>
    <row r="47" spans="1:20" x14ac:dyDescent="0.3">
      <c r="A47" s="216">
        <v>35</v>
      </c>
      <c r="B47" s="200"/>
      <c r="C47" s="243"/>
      <c r="D47" s="191"/>
      <c r="E47" s="191"/>
      <c r="F47" s="70">
        <f t="shared" ref="F47:F52" si="7">D47+E47</f>
        <v>0</v>
      </c>
      <c r="G47" s="222"/>
      <c r="H47" s="113" t="str">
        <f t="shared" si="1"/>
        <v>0</v>
      </c>
      <c r="I47" s="222"/>
      <c r="J47" s="114">
        <f t="shared" ref="J47:J52" si="8">H47*I47</f>
        <v>0</v>
      </c>
      <c r="K47" s="288"/>
      <c r="L47" s="181"/>
      <c r="M47" s="177"/>
      <c r="N47" s="137">
        <f t="shared" si="4"/>
        <v>0</v>
      </c>
      <c r="O47" s="177"/>
      <c r="P47" s="151" t="str">
        <f t="shared" si="3"/>
        <v>0</v>
      </c>
      <c r="Q47" s="178"/>
      <c r="R47" s="137">
        <f t="shared" si="5"/>
        <v>0</v>
      </c>
      <c r="S47" s="137">
        <f t="shared" si="6"/>
        <v>0</v>
      </c>
      <c r="T47" s="182"/>
    </row>
    <row r="48" spans="1:20" x14ac:dyDescent="0.3">
      <c r="A48" s="216">
        <v>36</v>
      </c>
      <c r="B48" s="200"/>
      <c r="C48" s="243"/>
      <c r="D48" s="191"/>
      <c r="E48" s="191"/>
      <c r="F48" s="70">
        <f t="shared" si="7"/>
        <v>0</v>
      </c>
      <c r="G48" s="222"/>
      <c r="H48" s="113" t="str">
        <f t="shared" si="1"/>
        <v>0</v>
      </c>
      <c r="I48" s="222"/>
      <c r="J48" s="114">
        <f t="shared" si="8"/>
        <v>0</v>
      </c>
      <c r="K48" s="288"/>
      <c r="L48" s="181"/>
      <c r="M48" s="177"/>
      <c r="N48" s="137">
        <f t="shared" si="4"/>
        <v>0</v>
      </c>
      <c r="O48" s="177"/>
      <c r="P48" s="151" t="str">
        <f t="shared" si="3"/>
        <v>0</v>
      </c>
      <c r="Q48" s="178"/>
      <c r="R48" s="137">
        <f t="shared" si="5"/>
        <v>0</v>
      </c>
      <c r="S48" s="137">
        <f t="shared" si="6"/>
        <v>0</v>
      </c>
      <c r="T48" s="182"/>
    </row>
    <row r="49" spans="1:24" x14ac:dyDescent="0.3">
      <c r="A49" s="216">
        <v>37</v>
      </c>
      <c r="B49" s="200"/>
      <c r="C49" s="243"/>
      <c r="D49" s="191"/>
      <c r="E49" s="191"/>
      <c r="F49" s="70">
        <f t="shared" si="7"/>
        <v>0</v>
      </c>
      <c r="G49" s="222"/>
      <c r="H49" s="113" t="str">
        <f t="shared" si="1"/>
        <v>0</v>
      </c>
      <c r="I49" s="222"/>
      <c r="J49" s="114">
        <f t="shared" si="8"/>
        <v>0</v>
      </c>
      <c r="K49" s="288"/>
      <c r="L49" s="181"/>
      <c r="M49" s="177"/>
      <c r="N49" s="137">
        <f t="shared" si="4"/>
        <v>0</v>
      </c>
      <c r="O49" s="177"/>
      <c r="P49" s="151" t="str">
        <f t="shared" si="3"/>
        <v>0</v>
      </c>
      <c r="Q49" s="178"/>
      <c r="R49" s="137">
        <f t="shared" si="5"/>
        <v>0</v>
      </c>
      <c r="S49" s="137">
        <f t="shared" si="6"/>
        <v>0</v>
      </c>
      <c r="T49" s="182"/>
    </row>
    <row r="50" spans="1:24" x14ac:dyDescent="0.3">
      <c r="A50" s="216">
        <v>38</v>
      </c>
      <c r="B50" s="200"/>
      <c r="C50" s="243"/>
      <c r="D50" s="191"/>
      <c r="E50" s="191"/>
      <c r="F50" s="70">
        <f t="shared" si="7"/>
        <v>0</v>
      </c>
      <c r="G50" s="222"/>
      <c r="H50" s="113" t="str">
        <f t="shared" si="1"/>
        <v>0</v>
      </c>
      <c r="I50" s="222"/>
      <c r="J50" s="114">
        <f t="shared" si="8"/>
        <v>0</v>
      </c>
      <c r="K50" s="288"/>
      <c r="L50" s="181"/>
      <c r="M50" s="177"/>
      <c r="N50" s="137">
        <f t="shared" si="4"/>
        <v>0</v>
      </c>
      <c r="O50" s="177"/>
      <c r="P50" s="151" t="str">
        <f t="shared" si="3"/>
        <v>0</v>
      </c>
      <c r="Q50" s="178"/>
      <c r="R50" s="137">
        <f t="shared" si="5"/>
        <v>0</v>
      </c>
      <c r="S50" s="137">
        <f t="shared" si="6"/>
        <v>0</v>
      </c>
      <c r="T50" s="182"/>
    </row>
    <row r="51" spans="1:24" x14ac:dyDescent="0.3">
      <c r="A51" s="216">
        <v>39</v>
      </c>
      <c r="B51" s="200"/>
      <c r="C51" s="243"/>
      <c r="D51" s="191"/>
      <c r="E51" s="191"/>
      <c r="F51" s="70">
        <f t="shared" si="7"/>
        <v>0</v>
      </c>
      <c r="G51" s="222"/>
      <c r="H51" s="113" t="str">
        <f t="shared" si="1"/>
        <v>0</v>
      </c>
      <c r="I51" s="222"/>
      <c r="J51" s="114">
        <f t="shared" si="8"/>
        <v>0</v>
      </c>
      <c r="K51" s="288"/>
      <c r="L51" s="181"/>
      <c r="M51" s="177"/>
      <c r="N51" s="137">
        <f t="shared" si="4"/>
        <v>0</v>
      </c>
      <c r="O51" s="177"/>
      <c r="P51" s="151" t="str">
        <f t="shared" si="3"/>
        <v>0</v>
      </c>
      <c r="Q51" s="178"/>
      <c r="R51" s="137">
        <f t="shared" si="5"/>
        <v>0</v>
      </c>
      <c r="S51" s="137">
        <f t="shared" si="6"/>
        <v>0</v>
      </c>
      <c r="T51" s="182"/>
    </row>
    <row r="52" spans="1:24" x14ac:dyDescent="0.3">
      <c r="A52" s="216">
        <v>40</v>
      </c>
      <c r="B52" s="200"/>
      <c r="C52" s="243"/>
      <c r="D52" s="191"/>
      <c r="E52" s="191"/>
      <c r="F52" s="70">
        <f t="shared" si="7"/>
        <v>0</v>
      </c>
      <c r="G52" s="222"/>
      <c r="H52" s="113" t="str">
        <f t="shared" si="1"/>
        <v>0</v>
      </c>
      <c r="I52" s="222"/>
      <c r="J52" s="114">
        <f t="shared" si="8"/>
        <v>0</v>
      </c>
      <c r="K52" s="288"/>
      <c r="L52" s="181"/>
      <c r="M52" s="177"/>
      <c r="N52" s="137">
        <f t="shared" si="4"/>
        <v>0</v>
      </c>
      <c r="O52" s="177"/>
      <c r="P52" s="151" t="str">
        <f t="shared" si="3"/>
        <v>0</v>
      </c>
      <c r="Q52" s="178"/>
      <c r="R52" s="137">
        <f t="shared" si="5"/>
        <v>0</v>
      </c>
      <c r="S52" s="137">
        <f t="shared" si="6"/>
        <v>0</v>
      </c>
      <c r="T52" s="182"/>
    </row>
    <row r="53" spans="1:24" ht="15.65" thickBot="1" x14ac:dyDescent="0.35">
      <c r="A53" s="115" t="s">
        <v>45</v>
      </c>
      <c r="B53" s="116"/>
      <c r="C53" s="117"/>
      <c r="D53" s="117"/>
      <c r="E53" s="117"/>
      <c r="F53" s="117"/>
      <c r="G53" s="117"/>
      <c r="H53" s="117"/>
      <c r="I53" s="118"/>
      <c r="J53" s="65">
        <f>SUM(J13:J52)</f>
        <v>0</v>
      </c>
      <c r="K53" s="160"/>
      <c r="L53" s="183"/>
      <c r="M53" s="184"/>
      <c r="N53" s="149"/>
      <c r="O53" s="184"/>
      <c r="P53" s="152"/>
      <c r="Q53" s="184"/>
      <c r="R53" s="149">
        <f>SUM(R13:R52)</f>
        <v>0</v>
      </c>
      <c r="S53" s="149">
        <f>SUM(S13:S52)</f>
        <v>0</v>
      </c>
      <c r="T53" s="185"/>
    </row>
    <row r="55" spans="1:24" ht="14.9" customHeight="1" thickBot="1" x14ac:dyDescent="0.35"/>
    <row r="56" spans="1:24" ht="15.65" hidden="1" thickBot="1" x14ac:dyDescent="0.35"/>
    <row r="57" spans="1:24" ht="15.65" hidden="1" thickBot="1" x14ac:dyDescent="0.35">
      <c r="A57" s="317" t="s">
        <v>45</v>
      </c>
    </row>
    <row r="58" spans="1:24" ht="15.65" hidden="1" thickBot="1" x14ac:dyDescent="0.35"/>
    <row r="59" spans="1:24" ht="70.150000000000006" customHeight="1" thickBot="1" x14ac:dyDescent="0.35">
      <c r="A59" s="504"/>
      <c r="B59" s="505"/>
      <c r="C59" s="506"/>
      <c r="D59" s="506"/>
      <c r="E59" s="506"/>
      <c r="F59" s="506"/>
      <c r="G59" s="506"/>
      <c r="H59" s="506"/>
      <c r="I59" s="506"/>
      <c r="J59" s="506"/>
      <c r="K59" s="507"/>
      <c r="L59" s="119"/>
      <c r="M59" s="120"/>
      <c r="N59" s="120"/>
      <c r="O59" s="120"/>
      <c r="P59" s="120"/>
      <c r="Q59" s="120"/>
      <c r="R59" s="120"/>
      <c r="S59" s="120"/>
      <c r="T59" s="120"/>
    </row>
    <row r="60" spans="1:24" x14ac:dyDescent="0.3">
      <c r="A60" s="317" t="s">
        <v>24</v>
      </c>
    </row>
    <row r="61" spans="1:24" ht="51.65" customHeight="1" x14ac:dyDescent="0.3">
      <c r="A61" s="486" t="s">
        <v>64</v>
      </c>
      <c r="B61" s="486"/>
      <c r="C61" s="486"/>
      <c r="D61" s="486"/>
      <c r="E61" s="486"/>
      <c r="F61" s="486"/>
      <c r="G61" s="486"/>
      <c r="H61" s="486"/>
      <c r="I61" s="486"/>
      <c r="J61" s="486"/>
      <c r="K61" s="486"/>
      <c r="L61" s="318"/>
      <c r="M61" s="318"/>
      <c r="N61" s="318"/>
      <c r="O61" s="318"/>
      <c r="P61" s="318"/>
      <c r="Q61" s="318"/>
      <c r="R61" s="318"/>
      <c r="S61" s="318"/>
      <c r="T61" s="318"/>
      <c r="U61" s="318"/>
      <c r="V61" s="318"/>
      <c r="W61" s="318"/>
      <c r="X61" s="318"/>
    </row>
  </sheetData>
  <sheetProtection algorithmName="SHA-512" hashValue="gEl1bYtt5LB/XYhchjDFtsFClcBFduQLnrbDjfpSn0TOeurtf3EppVo6Y/WV4z9yK4E2Fa3aKELhHw2gpEe31g==" saltValue="LzKrO45qwzBRF6SfMoYrrQ==" spinCount="100000" sheet="1" objects="1" scenarios="1"/>
  <mergeCells count="9">
    <mergeCell ref="A61:K61"/>
    <mergeCell ref="C4:E4"/>
    <mergeCell ref="C5:N5"/>
    <mergeCell ref="C6:O6"/>
    <mergeCell ref="N7:O7"/>
    <mergeCell ref="A59:K59"/>
    <mergeCell ref="A10:K11"/>
    <mergeCell ref="L10:T11"/>
    <mergeCell ref="L7:M7"/>
  </mergeCells>
  <pageMargins left="0.70866141732283472" right="0.70866141732283472" top="0.78740157480314965" bottom="0.78740157480314965" header="0.31496062992125984" footer="0.31496062992125984"/>
  <pageSetup paperSize="8" scale="65" fitToHeight="0" orientation="landscape" cellComments="asDisplayed"/>
  <headerFooter>
    <oddFooter>&amp;C&amp;9&amp;F, &amp;A</oddFooter>
  </headerFooter>
  <colBreaks count="2" manualBreakCount="2">
    <brk id="11" max="1048575" man="1"/>
    <brk id="20" max="1048575" man="1"/>
  </colBreak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'PK Übersicht'!$B$9:$O$9</xm:f>
          </x14:formula1>
          <xm:sqref>C13:C52</xm:sqref>
        </x14:dataValidation>
        <x14:dataValidation type="list" allowBlank="1" showInputMessage="1" showErrorMessage="1" promptTitle="Geschäftsbereich" xr:uid="{00000000-0002-0000-0700-000001000000}">
          <x14:formula1>
            <xm:f>dropdown!$A$1:$A$18</xm:f>
          </x14:formula1>
          <xm:sqref>B13:B52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17"/>
  <sheetViews>
    <sheetView workbookViewId="0">
      <selection activeCell="F23" sqref="F23"/>
    </sheetView>
  </sheetViews>
  <sheetFormatPr baseColWidth="10" defaultColWidth="11.44140625" defaultRowHeight="12.55" x14ac:dyDescent="0.2"/>
  <cols>
    <col min="1" max="1" width="15.109375" style="187" customWidth="1"/>
    <col min="2" max="16384" width="11.44140625" style="187"/>
  </cols>
  <sheetData>
    <row r="2" spans="1:7" x14ac:dyDescent="0.2">
      <c r="A2" s="186" t="s">
        <v>118</v>
      </c>
      <c r="B2" s="187" t="s">
        <v>110</v>
      </c>
      <c r="G2" s="186"/>
    </row>
    <row r="3" spans="1:7" x14ac:dyDescent="0.2">
      <c r="A3" s="186" t="s">
        <v>124</v>
      </c>
      <c r="B3" s="187" t="s">
        <v>112</v>
      </c>
      <c r="C3" s="186"/>
      <c r="G3" s="186"/>
    </row>
    <row r="4" spans="1:7" x14ac:dyDescent="0.2">
      <c r="A4" s="186" t="s">
        <v>125</v>
      </c>
      <c r="B4" s="187" t="s">
        <v>113</v>
      </c>
      <c r="G4" s="186"/>
    </row>
    <row r="5" spans="1:7" x14ac:dyDescent="0.2">
      <c r="A5" s="186" t="s">
        <v>126</v>
      </c>
      <c r="B5" s="187" t="s">
        <v>111</v>
      </c>
      <c r="G5" s="186"/>
    </row>
    <row r="6" spans="1:7" x14ac:dyDescent="0.2">
      <c r="A6" s="186" t="s">
        <v>127</v>
      </c>
      <c r="B6" s="187" t="s">
        <v>114</v>
      </c>
      <c r="G6" s="186"/>
    </row>
    <row r="7" spans="1:7" x14ac:dyDescent="0.2">
      <c r="A7" s="186" t="s">
        <v>128</v>
      </c>
      <c r="B7" s="187" t="s">
        <v>115</v>
      </c>
      <c r="G7" s="186"/>
    </row>
    <row r="8" spans="1:7" x14ac:dyDescent="0.2">
      <c r="A8" s="186" t="s">
        <v>129</v>
      </c>
      <c r="B8" s="187" t="s">
        <v>116</v>
      </c>
      <c r="G8" s="186"/>
    </row>
    <row r="9" spans="1:7" x14ac:dyDescent="0.2">
      <c r="A9" s="186" t="s">
        <v>135</v>
      </c>
      <c r="G9" s="186"/>
    </row>
    <row r="10" spans="1:7" x14ac:dyDescent="0.2">
      <c r="A10" s="186" t="s">
        <v>136</v>
      </c>
      <c r="G10" s="186"/>
    </row>
    <row r="11" spans="1:7" x14ac:dyDescent="0.2">
      <c r="A11" s="186" t="s">
        <v>137</v>
      </c>
    </row>
    <row r="12" spans="1:7" x14ac:dyDescent="0.2">
      <c r="A12" s="186" t="s">
        <v>138</v>
      </c>
    </row>
    <row r="13" spans="1:7" x14ac:dyDescent="0.2">
      <c r="A13" s="186" t="s">
        <v>139</v>
      </c>
    </row>
    <row r="14" spans="1:7" x14ac:dyDescent="0.2">
      <c r="A14" s="186" t="s">
        <v>140</v>
      </c>
    </row>
    <row r="15" spans="1:7" x14ac:dyDescent="0.2">
      <c r="A15" s="186" t="s">
        <v>141</v>
      </c>
    </row>
    <row r="16" spans="1:7" x14ac:dyDescent="0.2">
      <c r="A16" s="186" t="s">
        <v>142</v>
      </c>
    </row>
    <row r="17" spans="1:1" x14ac:dyDescent="0.2">
      <c r="A17" s="186" t="s">
        <v>143</v>
      </c>
    </row>
  </sheetData>
  <sheetProtection algorithmName="SHA-512" hashValue="ipCJMQIa0I1PIw7sxHUWaovarVNxcMZ+QmDt4YgAMbK/HmeNZ83Od6fTbDSmz6crorYgA4Xfh1avmlmVy/HADg==" saltValue="/oozXt0E5AWeZ+siaWbV8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SK-Pivot</vt:lpstr>
      <vt:lpstr>Übersicht</vt:lpstr>
      <vt:lpstr>Einnahmen</vt:lpstr>
      <vt:lpstr>Sachkosten</vt:lpstr>
      <vt:lpstr>Investitionskosten</vt:lpstr>
      <vt:lpstr>Reisekosten (PK)</vt:lpstr>
      <vt:lpstr>PK Übersicht</vt:lpstr>
      <vt:lpstr>PK</vt:lpstr>
      <vt:lpstr>dropdown</vt:lpstr>
      <vt:lpstr>Investitionskosten!Druckbereich</vt:lpstr>
      <vt:lpstr>PK!Druckbereich</vt:lpstr>
      <vt:lpstr>'Reisekosten (PK)'!Druckbereich</vt:lpstr>
      <vt:lpstr>Sachkosten!Druckbereich</vt:lpstr>
      <vt:lpstr>'SK-Pivot'!Druckbereich</vt:lpstr>
      <vt:lpstr>Übersicht!Druckbereich</vt:lpstr>
      <vt:lpstr>'SK-Pivot'!Drucktitel</vt:lpstr>
      <vt:lpstr>Übersicht!Drucktitel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Stiegler Sabine</cp:lastModifiedBy>
  <cp:lastPrinted>2023-08-01T12:28:09Z</cp:lastPrinted>
  <dcterms:created xsi:type="dcterms:W3CDTF">2006-09-01T19:50:31Z</dcterms:created>
  <dcterms:modified xsi:type="dcterms:W3CDTF">2024-03-21T13:00:58Z</dcterms:modified>
</cp:coreProperties>
</file>